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NOLOGIA\Desktop\"/>
    </mc:Choice>
  </mc:AlternateContent>
  <bookViews>
    <workbookView xWindow="0" yWindow="0" windowWidth="19200" windowHeight="12885"/>
  </bookViews>
  <sheets>
    <sheet name="INVENTARIO DE MARZO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5" i="2" l="1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E69" i="2"/>
  <c r="F69" i="2" s="1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E55" i="2"/>
  <c r="F54" i="2"/>
  <c r="F53" i="2"/>
  <c r="F52" i="2"/>
  <c r="F51" i="2"/>
  <c r="F50" i="2"/>
  <c r="F49" i="2"/>
  <c r="F48" i="2"/>
  <c r="F47" i="2"/>
  <c r="F46" i="2"/>
  <c r="E45" i="2"/>
  <c r="F45" i="2" s="1"/>
  <c r="F44" i="2"/>
  <c r="F43" i="2"/>
  <c r="F42" i="2"/>
  <c r="F41" i="2"/>
  <c r="F40" i="2"/>
  <c r="F39" i="2"/>
  <c r="F38" i="2"/>
  <c r="F37" i="2"/>
  <c r="E37" i="2"/>
  <c r="F36" i="2"/>
  <c r="F35" i="2"/>
  <c r="F34" i="2"/>
  <c r="E33" i="2"/>
  <c r="F33" i="2" s="1"/>
  <c r="E32" i="2"/>
  <c r="F32" i="2" s="1"/>
  <c r="F31" i="2"/>
  <c r="F30" i="2"/>
  <c r="E30" i="2"/>
  <c r="F29" i="2"/>
  <c r="E29" i="2"/>
  <c r="F28" i="2"/>
  <c r="E28" i="2"/>
  <c r="F27" i="2"/>
  <c r="F26" i="2"/>
  <c r="F25" i="2"/>
  <c r="F24" i="2"/>
  <c r="F23" i="2"/>
  <c r="F22" i="2"/>
  <c r="F21" i="2"/>
  <c r="F20" i="2"/>
  <c r="F19" i="2"/>
  <c r="E18" i="2"/>
  <c r="F18" i="2" s="1"/>
  <c r="E17" i="2"/>
  <c r="F17" i="2" s="1"/>
  <c r="E16" i="2"/>
  <c r="F16" i="2" s="1"/>
  <c r="F15" i="2"/>
  <c r="F14" i="2"/>
  <c r="F13" i="2"/>
  <c r="F12" i="2"/>
  <c r="F11" i="2"/>
  <c r="F10" i="2"/>
  <c r="F9" i="2"/>
  <c r="F8" i="2"/>
  <c r="F7" i="2"/>
  <c r="F6" i="2"/>
  <c r="F115" i="1"/>
  <c r="F116" i="1"/>
  <c r="E17" i="1" l="1"/>
  <c r="E18" i="1"/>
  <c r="F135" i="1" l="1"/>
  <c r="F17" i="1"/>
  <c r="F18" i="1"/>
  <c r="F19" i="1"/>
  <c r="F134" i="1"/>
  <c r="F132" i="1"/>
  <c r="F133" i="1"/>
  <c r="F7" i="1" l="1"/>
  <c r="F8" i="1"/>
  <c r="F9" i="1"/>
  <c r="F10" i="1"/>
  <c r="F11" i="1"/>
  <c r="F12" i="1"/>
  <c r="F13" i="1"/>
  <c r="F14" i="1"/>
  <c r="F15" i="1"/>
  <c r="F20" i="1"/>
  <c r="F21" i="1"/>
  <c r="F22" i="1"/>
  <c r="F23" i="1"/>
  <c r="F24" i="1"/>
  <c r="F25" i="1"/>
  <c r="F26" i="1"/>
  <c r="F27" i="1"/>
  <c r="F31" i="1"/>
  <c r="F34" i="1"/>
  <c r="F35" i="1"/>
  <c r="F36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6" i="1"/>
  <c r="E16" i="1" l="1"/>
  <c r="F16" i="1" s="1"/>
  <c r="E28" i="1"/>
  <c r="F28" i="1" s="1"/>
  <c r="E29" i="1"/>
  <c r="F29" i="1" s="1"/>
  <c r="E30" i="1"/>
  <c r="F30" i="1" s="1"/>
  <c r="E32" i="1"/>
  <c r="F32" i="1" s="1"/>
  <c r="E33" i="1"/>
  <c r="F33" i="1" s="1"/>
  <c r="E37" i="1"/>
  <c r="F37" i="1" s="1"/>
  <c r="E45" i="1"/>
  <c r="F45" i="1" s="1"/>
  <c r="E55" i="1"/>
  <c r="F55" i="1" s="1"/>
  <c r="E69" i="1"/>
  <c r="F69" i="1" s="1"/>
  <c r="F136" i="1" l="1"/>
</calcChain>
</file>

<file path=xl/sharedStrings.xml><?xml version="1.0" encoding="utf-8"?>
<sst xmlns="http://schemas.openxmlformats.org/spreadsheetml/2006/main" count="543" uniqueCount="145">
  <si>
    <t>Fecha</t>
  </si>
  <si>
    <t>Descripción</t>
  </si>
  <si>
    <t>UND</t>
  </si>
  <si>
    <t>Precio Unit. + ITBIS</t>
  </si>
  <si>
    <t>Precio Total</t>
  </si>
  <si>
    <t>Ace por libra</t>
  </si>
  <si>
    <t>Borrador de goma</t>
  </si>
  <si>
    <t>Brillo acromado</t>
  </si>
  <si>
    <t>Calculadora</t>
  </si>
  <si>
    <t>Carpeta de Argolla</t>
  </si>
  <si>
    <t>Cepillo con base de inodoro</t>
  </si>
  <si>
    <t>Cepillo de pared</t>
  </si>
  <si>
    <t>Cinta Epson LX-350</t>
  </si>
  <si>
    <t>Cinta transparente</t>
  </si>
  <si>
    <t>Clips grandes</t>
  </si>
  <si>
    <t>Clips Mariposas</t>
  </si>
  <si>
    <t>Cloro en galon</t>
  </si>
  <si>
    <t>Corrector liquido</t>
  </si>
  <si>
    <t>Cuadernos</t>
  </si>
  <si>
    <t>Escoba con palo</t>
  </si>
  <si>
    <t>Folder 8.5 x11 cajas</t>
  </si>
  <si>
    <t>Fundas plastica 17 x22</t>
  </si>
  <si>
    <t>Fundas plastica n. 2 paq.</t>
  </si>
  <si>
    <t>Fundas plastica n. 4 paq.</t>
  </si>
  <si>
    <t>Fundas plastica n. 6 paq.</t>
  </si>
  <si>
    <t>Fundas Rojas 30 gl.</t>
  </si>
  <si>
    <t>Fundas Rojas 55 gl.</t>
  </si>
  <si>
    <t>Fundas tipo helado</t>
  </si>
  <si>
    <t>Gancho en caja</t>
  </si>
  <si>
    <t>Gomitas caja</t>
  </si>
  <si>
    <t>grapadora</t>
  </si>
  <si>
    <t>Grapas cajas</t>
  </si>
  <si>
    <t>Guantes pares 2/1</t>
  </si>
  <si>
    <t>insecticida oro unds</t>
  </si>
  <si>
    <t>Jabon bola azul</t>
  </si>
  <si>
    <t>Jabon de cuaba en pasta 5/1</t>
  </si>
  <si>
    <t>Jabon liquido para mano</t>
  </si>
  <si>
    <t>Tinta Canon G-10 KIT 4/1</t>
  </si>
  <si>
    <t>Lapiceros azules</t>
  </si>
  <si>
    <t>Lapiceros negros</t>
  </si>
  <si>
    <t>Lapiceros rojos</t>
  </si>
  <si>
    <t>Lapiceros verdes</t>
  </si>
  <si>
    <t>Lapiz carbon</t>
  </si>
  <si>
    <t>Libros record</t>
  </si>
  <si>
    <t>Limpia cristal</t>
  </si>
  <si>
    <t>Marcador fino per shapie</t>
  </si>
  <si>
    <t>Marcador permanente</t>
  </si>
  <si>
    <t>Marquintel (masking tape)</t>
  </si>
  <si>
    <t>Papel continuo</t>
  </si>
  <si>
    <t>Papel de baño 24/1</t>
  </si>
  <si>
    <t>Papel manila</t>
  </si>
  <si>
    <t>Papel toalla 6/1</t>
  </si>
  <si>
    <t>Pilas AA</t>
  </si>
  <si>
    <t>Pilas AAA</t>
  </si>
  <si>
    <t>Pilas de Glucometro</t>
  </si>
  <si>
    <t>Pilas Duracel C 2/1</t>
  </si>
  <si>
    <t>Pilas Duracel D2</t>
  </si>
  <si>
    <t>Postin 5/1</t>
  </si>
  <si>
    <t>Recogedor de basura</t>
  </si>
  <si>
    <t>Resaltadores</t>
  </si>
  <si>
    <t>Resma de papel 8.5 x11 cajas</t>
  </si>
  <si>
    <t>Resma de papel 8.5 x14 cajas</t>
  </si>
  <si>
    <t>Sacagrapas</t>
  </si>
  <si>
    <t>Sacapuntas</t>
  </si>
  <si>
    <t>Separador de hojas (Punteros) 8/1</t>
  </si>
  <si>
    <t>Sobres de manila 10 x15</t>
  </si>
  <si>
    <t>Suaper</t>
  </si>
  <si>
    <t>Tabla con gancho</t>
  </si>
  <si>
    <t>Tinta Amarilla 544</t>
  </si>
  <si>
    <t>Tinta Amarilla 673</t>
  </si>
  <si>
    <t>Tinta Azul 544</t>
  </si>
  <si>
    <t>Tinta Azul claro 673</t>
  </si>
  <si>
    <t>Tinta Magenta 544</t>
  </si>
  <si>
    <t>Tinta Magenta 673</t>
  </si>
  <si>
    <t>Tinta Magenta Claro 673</t>
  </si>
  <si>
    <t>Tinta Negra 544</t>
  </si>
  <si>
    <t>Tinta para Sello</t>
  </si>
  <si>
    <t>Toner 17A</t>
  </si>
  <si>
    <t>Toner 17X</t>
  </si>
  <si>
    <t>Toner 230A</t>
  </si>
  <si>
    <t>Toner 280A</t>
  </si>
  <si>
    <t>Toner 280X</t>
  </si>
  <si>
    <t>Toner 283A</t>
  </si>
  <si>
    <t>Toner 35A</t>
  </si>
  <si>
    <t>Toner Amarillo 206A</t>
  </si>
  <si>
    <t>Toner Azul 206A</t>
  </si>
  <si>
    <t>Toner Brother TN-760</t>
  </si>
  <si>
    <t>Toner HP 151A</t>
  </si>
  <si>
    <t>Toner HP 58X</t>
  </si>
  <si>
    <t>Toner Negro 206A</t>
  </si>
  <si>
    <t>Toner Rosa 206A</t>
  </si>
  <si>
    <t>Atomizador 32 OZ</t>
  </si>
  <si>
    <t>Etiqueta Codigo de Barra</t>
  </si>
  <si>
    <t>FOLDER 8.5 x14 cajas</t>
  </si>
  <si>
    <t>Tinta Negra 504</t>
  </si>
  <si>
    <t>Tinta Magenta 504</t>
  </si>
  <si>
    <t>Tinta Amarilla 504</t>
  </si>
  <si>
    <t>Tinta Azul 504</t>
  </si>
  <si>
    <t>Tinta Canon G-10 Negra</t>
  </si>
  <si>
    <t>Tinta Canon G-10 Amarilla</t>
  </si>
  <si>
    <t>Tinta Canon G-10 Magenta</t>
  </si>
  <si>
    <t>Tinta Canon G-10 Azul</t>
  </si>
  <si>
    <t>Tinta Canon G-16 Negra</t>
  </si>
  <si>
    <t xml:space="preserve">Folder Plasticos </t>
  </si>
  <si>
    <t>Cinta HIGHLAND</t>
  </si>
  <si>
    <t>CAJA</t>
  </si>
  <si>
    <t>Paquetes</t>
  </si>
  <si>
    <t>Ambientador</t>
  </si>
  <si>
    <t xml:space="preserve">Desinfectante </t>
  </si>
  <si>
    <t>Tijeras</t>
  </si>
  <si>
    <t>Protector de hoja</t>
  </si>
  <si>
    <t>Tinta Amarilla 664</t>
  </si>
  <si>
    <t>Cartucho de mant. Epson C9382</t>
  </si>
  <si>
    <t>Pega para ratas</t>
  </si>
  <si>
    <t xml:space="preserve">Toner 057h canon </t>
  </si>
  <si>
    <t xml:space="preserve">HOSPITAL REGIONAL ING. LUIS L BOGAERT </t>
  </si>
  <si>
    <t xml:space="preserve">INVENTARIO ACTUALIZADO DEL ALMACEN DE SUMINITROS </t>
  </si>
  <si>
    <t>EXITENCIA</t>
  </si>
  <si>
    <t>Fundas plastica negra 30 gl.</t>
  </si>
  <si>
    <t>Fundas plastica negra 55 gl.</t>
  </si>
  <si>
    <t xml:space="preserve">Clips no-1 mariposa peq </t>
  </si>
  <si>
    <t>Clips no-1 nustas peque</t>
  </si>
  <si>
    <t>Clips no-1 colores</t>
  </si>
  <si>
    <t>ENTREGADO POR</t>
  </si>
  <si>
    <t>AUTORIZADO POR</t>
  </si>
  <si>
    <t xml:space="preserve">  </t>
  </si>
  <si>
    <t>Lanilla verde</t>
  </si>
  <si>
    <t>Lanilla amarilla</t>
  </si>
  <si>
    <t>Lanilla azul</t>
  </si>
  <si>
    <t>Lanilla roja</t>
  </si>
  <si>
    <t>Chispero</t>
  </si>
  <si>
    <t xml:space="preserve">Cera para contal </t>
  </si>
  <si>
    <t xml:space="preserve">Rollo termica </t>
  </si>
  <si>
    <t>Ambientador elect</t>
  </si>
  <si>
    <t>Perforadora 3 hoyos</t>
  </si>
  <si>
    <t>Tinta Epson R04L Magenta</t>
  </si>
  <si>
    <t>Tinta Epson R04L Amarilla</t>
  </si>
  <si>
    <t>Tinta Epson B11 Negra</t>
  </si>
  <si>
    <t>Tinta Epson A4 Amarillo</t>
  </si>
  <si>
    <t>Tinta Epson A3 Magenta</t>
  </si>
  <si>
    <t xml:space="preserve">Tinta Epson A2 Azul </t>
  </si>
  <si>
    <t>Brillo verde 12/1</t>
  </si>
  <si>
    <t xml:space="preserve">Jabon liquido de cuaba </t>
  </si>
  <si>
    <t>DEL MES DE MARZO 2026</t>
  </si>
  <si>
    <t>PRIMER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</si>
</sst>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4" fontId="1" fillId="0" borderId="1" xfId="0" applyNumberFormat="1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/>
    </xf>
    <xf numFmtId="4" fontId="0" fillId="0" borderId="2" xfId="0" applyNumberForma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/>
    <xf numFmtId="4" fontId="4" fillId="0" borderId="1" xfId="0" applyNumberFormat="1" applyFont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2"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5:F136" totalsRowShown="0">
  <autoFilter ref="A5:F136"/>
  <tableColumns count="6">
    <tableColumn id="1" name="Fecha" dataDxfId="11"/>
    <tableColumn id="2" name="Descripción" dataDxfId="10"/>
    <tableColumn id="3" name="UND" dataDxfId="9"/>
    <tableColumn id="8" name="EXITENCIA" dataDxfId="8"/>
    <tableColumn id="5" name="Precio Unit. + ITBIS" dataDxfId="7"/>
    <tableColumn id="6" name="Precio Total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5:F136" totalsRowShown="0">
  <autoFilter ref="A5:F136"/>
  <tableColumns count="6">
    <tableColumn id="1" name="Fecha" dataDxfId="5"/>
    <tableColumn id="2" name="Descripción" dataDxfId="4"/>
    <tableColumn id="3" name="UND" dataDxfId="3"/>
    <tableColumn id="8" name="EXITENCIA" dataDxfId="2"/>
    <tableColumn id="5" name="Precio Unit. + ITBIS" dataDxfId="1"/>
    <tableColumn id="6" name="Precio Tota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tabSelected="1" zoomScaleNormal="100" workbookViewId="0">
      <selection activeCell="A4" sqref="A4:F4"/>
    </sheetView>
  </sheetViews>
  <sheetFormatPr baseColWidth="10" defaultRowHeight="15" x14ac:dyDescent="0.25"/>
  <cols>
    <col min="1" max="1" width="14.140625" customWidth="1"/>
    <col min="2" max="2" width="40.42578125" customWidth="1"/>
    <col min="3" max="3" width="16.85546875" style="10" customWidth="1"/>
    <col min="4" max="4" width="14.5703125" customWidth="1"/>
    <col min="5" max="5" width="22.28515625" bestFit="1" customWidth="1"/>
    <col min="6" max="6" width="17" customWidth="1"/>
  </cols>
  <sheetData>
    <row r="1" spans="1:6" ht="18.75" customHeight="1" x14ac:dyDescent="0.25">
      <c r="A1" s="24" t="s">
        <v>115</v>
      </c>
      <c r="B1" s="24"/>
      <c r="C1" s="24"/>
      <c r="D1" s="24"/>
      <c r="E1" s="24"/>
      <c r="F1" s="24"/>
    </row>
    <row r="2" spans="1:6" ht="18.75" customHeight="1" x14ac:dyDescent="0.25">
      <c r="A2" s="24"/>
      <c r="B2" s="24"/>
      <c r="C2" s="24"/>
      <c r="D2" s="24"/>
      <c r="E2" s="24"/>
      <c r="F2" s="24"/>
    </row>
    <row r="3" spans="1:6" ht="21" customHeight="1" x14ac:dyDescent="0.35">
      <c r="A3" s="23" t="s">
        <v>116</v>
      </c>
      <c r="B3" s="23"/>
      <c r="C3" s="23"/>
      <c r="D3" s="23"/>
      <c r="E3" s="23"/>
      <c r="F3" s="23"/>
    </row>
    <row r="4" spans="1:6" x14ac:dyDescent="0.25">
      <c r="A4" s="21" t="s">
        <v>144</v>
      </c>
      <c r="B4" s="22"/>
      <c r="C4" s="22"/>
      <c r="D4" s="22"/>
      <c r="E4" s="22"/>
      <c r="F4" s="22"/>
    </row>
    <row r="5" spans="1:6" x14ac:dyDescent="0.25">
      <c r="A5" s="1" t="s">
        <v>0</v>
      </c>
      <c r="B5" s="2" t="s">
        <v>1</v>
      </c>
      <c r="C5" s="9" t="s">
        <v>2</v>
      </c>
      <c r="D5" s="2" t="s">
        <v>117</v>
      </c>
      <c r="E5" s="3" t="s">
        <v>3</v>
      </c>
      <c r="F5" s="3" t="s">
        <v>4</v>
      </c>
    </row>
    <row r="6" spans="1:6" ht="15.75" x14ac:dyDescent="0.25">
      <c r="A6" s="11">
        <v>46105</v>
      </c>
      <c r="B6" s="6" t="s">
        <v>5</v>
      </c>
      <c r="C6" s="7" t="s">
        <v>2</v>
      </c>
      <c r="D6" s="7">
        <v>245</v>
      </c>
      <c r="E6" s="4">
        <v>40</v>
      </c>
      <c r="F6" s="4">
        <f>+Tabla1[[#This Row],[EXITENCIA]]*Tabla1[[#This Row],[Precio Unit. + ITBIS]]</f>
        <v>9800</v>
      </c>
    </row>
    <row r="7" spans="1:6" ht="15.75" x14ac:dyDescent="0.25">
      <c r="A7" s="11">
        <v>46105</v>
      </c>
      <c r="B7" s="6" t="s">
        <v>6</v>
      </c>
      <c r="C7" s="7" t="s">
        <v>2</v>
      </c>
      <c r="D7" s="7">
        <v>13</v>
      </c>
      <c r="E7" s="4">
        <v>25</v>
      </c>
      <c r="F7" s="4">
        <f>+Tabla1[[#This Row],[EXITENCIA]]*Tabla1[[#This Row],[Precio Unit. + ITBIS]]</f>
        <v>325</v>
      </c>
    </row>
    <row r="8" spans="1:6" ht="15.75" x14ac:dyDescent="0.25">
      <c r="A8" s="11">
        <v>46105</v>
      </c>
      <c r="B8" s="6" t="s">
        <v>7</v>
      </c>
      <c r="C8" s="7" t="s">
        <v>2</v>
      </c>
      <c r="D8" s="7">
        <v>100</v>
      </c>
      <c r="E8" s="4">
        <v>30</v>
      </c>
      <c r="F8" s="4">
        <f>+Tabla1[[#This Row],[EXITENCIA]]*Tabla1[[#This Row],[Precio Unit. + ITBIS]]</f>
        <v>3000</v>
      </c>
    </row>
    <row r="9" spans="1:6" ht="15.75" x14ac:dyDescent="0.25">
      <c r="A9" s="11">
        <v>46105</v>
      </c>
      <c r="B9" s="6" t="s">
        <v>141</v>
      </c>
      <c r="C9" s="7" t="s">
        <v>2</v>
      </c>
      <c r="D9" s="7">
        <v>40</v>
      </c>
      <c r="E9" s="4">
        <v>305.88</v>
      </c>
      <c r="F9" s="4">
        <f>+Tabla1[[#This Row],[EXITENCIA]]*Tabla1[[#This Row],[Precio Unit. + ITBIS]]</f>
        <v>12235.2</v>
      </c>
    </row>
    <row r="10" spans="1:6" ht="15.75" x14ac:dyDescent="0.25">
      <c r="A10" s="11">
        <v>46105</v>
      </c>
      <c r="B10" s="6" t="s">
        <v>8</v>
      </c>
      <c r="C10" s="7" t="s">
        <v>2</v>
      </c>
      <c r="D10" s="7">
        <v>0</v>
      </c>
      <c r="E10" s="4">
        <v>525</v>
      </c>
      <c r="F10" s="4">
        <f>+Tabla1[[#This Row],[EXITENCIA]]*Tabla1[[#This Row],[Precio Unit. + ITBIS]]</f>
        <v>0</v>
      </c>
    </row>
    <row r="11" spans="1:6" ht="15.75" x14ac:dyDescent="0.25">
      <c r="A11" s="11">
        <v>46105</v>
      </c>
      <c r="B11" s="6" t="s">
        <v>9</v>
      </c>
      <c r="C11" s="7" t="s">
        <v>2</v>
      </c>
      <c r="D11" s="7">
        <v>2</v>
      </c>
      <c r="E11" s="4">
        <v>265</v>
      </c>
      <c r="F11" s="4">
        <f>+Tabla1[[#This Row],[EXITENCIA]]*Tabla1[[#This Row],[Precio Unit. + ITBIS]]</f>
        <v>530</v>
      </c>
    </row>
    <row r="12" spans="1:6" ht="15.75" x14ac:dyDescent="0.25">
      <c r="A12" s="11">
        <v>46105</v>
      </c>
      <c r="B12" s="6" t="s">
        <v>10</v>
      </c>
      <c r="C12" s="7" t="s">
        <v>2</v>
      </c>
      <c r="D12" s="7">
        <v>32</v>
      </c>
      <c r="E12" s="4">
        <v>150</v>
      </c>
      <c r="F12" s="4">
        <f>+Tabla1[[#This Row],[EXITENCIA]]*Tabla1[[#This Row],[Precio Unit. + ITBIS]]</f>
        <v>4800</v>
      </c>
    </row>
    <row r="13" spans="1:6" ht="15.75" x14ac:dyDescent="0.25">
      <c r="A13" s="11">
        <v>46105</v>
      </c>
      <c r="B13" s="6" t="s">
        <v>11</v>
      </c>
      <c r="C13" s="7" t="s">
        <v>2</v>
      </c>
      <c r="D13" s="7">
        <v>14</v>
      </c>
      <c r="E13" s="4">
        <v>80</v>
      </c>
      <c r="F13" s="4">
        <f>+Tabla1[[#This Row],[EXITENCIA]]*Tabla1[[#This Row],[Precio Unit. + ITBIS]]</f>
        <v>1120</v>
      </c>
    </row>
    <row r="14" spans="1:6" ht="15.75" x14ac:dyDescent="0.25">
      <c r="A14" s="11">
        <v>46105</v>
      </c>
      <c r="B14" s="6" t="s">
        <v>12</v>
      </c>
      <c r="C14" s="7" t="s">
        <v>2</v>
      </c>
      <c r="D14" s="7">
        <v>3</v>
      </c>
      <c r="E14" s="4">
        <v>425</v>
      </c>
      <c r="F14" s="4">
        <f>+Tabla1[[#This Row],[EXITENCIA]]*Tabla1[[#This Row],[Precio Unit. + ITBIS]]</f>
        <v>1275</v>
      </c>
    </row>
    <row r="15" spans="1:6" ht="15.75" x14ac:dyDescent="0.25">
      <c r="A15" s="11">
        <v>46105</v>
      </c>
      <c r="B15" s="6" t="s">
        <v>13</v>
      </c>
      <c r="C15" s="7" t="s">
        <v>2</v>
      </c>
      <c r="D15" s="7">
        <v>28</v>
      </c>
      <c r="E15" s="4">
        <v>70.8</v>
      </c>
      <c r="F15" s="4">
        <f>+Tabla1[[#This Row],[EXITENCIA]]*Tabla1[[#This Row],[Precio Unit. + ITBIS]]</f>
        <v>1982.3999999999999</v>
      </c>
    </row>
    <row r="16" spans="1:6" ht="15.75" x14ac:dyDescent="0.25">
      <c r="A16" s="11">
        <v>46105</v>
      </c>
      <c r="B16" s="6" t="s">
        <v>14</v>
      </c>
      <c r="C16" s="7" t="s">
        <v>2</v>
      </c>
      <c r="D16" s="7">
        <v>34</v>
      </c>
      <c r="E16" s="4">
        <f>+(((60*10)+91.53)/10)</f>
        <v>69.152999999999992</v>
      </c>
      <c r="F16" s="4">
        <f>+Tabla1[[#This Row],[EXITENCIA]]*Tabla1[[#This Row],[Precio Unit. + ITBIS]]</f>
        <v>2351.2019999999998</v>
      </c>
    </row>
    <row r="17" spans="1:6" ht="15.75" x14ac:dyDescent="0.25">
      <c r="A17" s="11">
        <v>46105</v>
      </c>
      <c r="B17" s="6" t="s">
        <v>121</v>
      </c>
      <c r="C17" s="7" t="s">
        <v>2</v>
      </c>
      <c r="D17" s="16">
        <v>9</v>
      </c>
      <c r="E17" s="4">
        <f t="shared" ref="E17:E18" si="0">+(((60*10)+91.53)/10)</f>
        <v>69.152999999999992</v>
      </c>
      <c r="F17" s="4">
        <f>+Tabla1[[#This Row],[EXITENCIA]]*Tabla1[[#This Row],[Precio Unit. + ITBIS]]</f>
        <v>622.37699999999995</v>
      </c>
    </row>
    <row r="18" spans="1:6" ht="15.75" x14ac:dyDescent="0.25">
      <c r="A18" s="11">
        <v>46105</v>
      </c>
      <c r="B18" s="6" t="s">
        <v>122</v>
      </c>
      <c r="C18" s="7" t="s">
        <v>2</v>
      </c>
      <c r="D18" s="16">
        <v>0</v>
      </c>
      <c r="E18" s="4">
        <f t="shared" si="0"/>
        <v>69.152999999999992</v>
      </c>
      <c r="F18" s="4">
        <f>+Tabla1[[#This Row],[EXITENCIA]]*Tabla1[[#This Row],[Precio Unit. + ITBIS]]</f>
        <v>0</v>
      </c>
    </row>
    <row r="19" spans="1:6" ht="15.75" x14ac:dyDescent="0.25">
      <c r="A19" s="11">
        <v>46105</v>
      </c>
      <c r="B19" s="6" t="s">
        <v>120</v>
      </c>
      <c r="C19" s="7" t="s">
        <v>2</v>
      </c>
      <c r="D19" s="16">
        <v>1</v>
      </c>
      <c r="E19" s="4">
        <v>70</v>
      </c>
      <c r="F19" s="4">
        <f>+Tabla1[[#This Row],[EXITENCIA]]*Tabla1[[#This Row],[Precio Unit. + ITBIS]]</f>
        <v>70</v>
      </c>
    </row>
    <row r="20" spans="1:6" ht="15.75" x14ac:dyDescent="0.25">
      <c r="A20" s="11">
        <v>46105</v>
      </c>
      <c r="B20" s="6" t="s">
        <v>15</v>
      </c>
      <c r="C20" s="7" t="s">
        <v>2</v>
      </c>
      <c r="D20" s="7">
        <v>4</v>
      </c>
      <c r="E20" s="4">
        <v>75</v>
      </c>
      <c r="F20" s="4">
        <f>+Tabla1[[#This Row],[EXITENCIA]]*Tabla1[[#This Row],[Precio Unit. + ITBIS]]</f>
        <v>300</v>
      </c>
    </row>
    <row r="21" spans="1:6" ht="15.75" x14ac:dyDescent="0.25">
      <c r="A21" s="11">
        <v>46105</v>
      </c>
      <c r="B21" s="6" t="s">
        <v>16</v>
      </c>
      <c r="C21" s="7" t="s">
        <v>2</v>
      </c>
      <c r="D21" s="7">
        <v>217</v>
      </c>
      <c r="E21" s="4">
        <v>130</v>
      </c>
      <c r="F21" s="4">
        <f>+Tabla1[[#This Row],[EXITENCIA]]*Tabla1[[#This Row],[Precio Unit. + ITBIS]]</f>
        <v>28210</v>
      </c>
    </row>
    <row r="22" spans="1:6" ht="15.75" x14ac:dyDescent="0.25">
      <c r="A22" s="11">
        <v>46105</v>
      </c>
      <c r="B22" s="6" t="s">
        <v>17</v>
      </c>
      <c r="C22" s="7" t="s">
        <v>2</v>
      </c>
      <c r="D22" s="7">
        <v>6</v>
      </c>
      <c r="E22" s="4">
        <v>76.7</v>
      </c>
      <c r="F22" s="4">
        <f>+Tabla1[[#This Row],[EXITENCIA]]*Tabla1[[#This Row],[Precio Unit. + ITBIS]]</f>
        <v>460.20000000000005</v>
      </c>
    </row>
    <row r="23" spans="1:6" ht="15.75" x14ac:dyDescent="0.25">
      <c r="A23" s="11">
        <v>46105</v>
      </c>
      <c r="B23" s="6" t="s">
        <v>18</v>
      </c>
      <c r="C23" s="7" t="s">
        <v>2</v>
      </c>
      <c r="D23" s="7">
        <v>7</v>
      </c>
      <c r="E23" s="4">
        <v>50</v>
      </c>
      <c r="F23" s="4">
        <f>+Tabla1[[#This Row],[EXITENCIA]]*Tabla1[[#This Row],[Precio Unit. + ITBIS]]</f>
        <v>350</v>
      </c>
    </row>
    <row r="24" spans="1:6" ht="15.75" x14ac:dyDescent="0.25">
      <c r="A24" s="11">
        <v>46105</v>
      </c>
      <c r="B24" s="6" t="s">
        <v>19</v>
      </c>
      <c r="C24" s="7" t="s">
        <v>105</v>
      </c>
      <c r="D24" s="7">
        <v>40</v>
      </c>
      <c r="E24" s="4">
        <v>170.5</v>
      </c>
      <c r="F24" s="4">
        <f>+Tabla1[[#This Row],[EXITENCIA]]*Tabla1[[#This Row],[Precio Unit. + ITBIS]]</f>
        <v>6820</v>
      </c>
    </row>
    <row r="25" spans="1:6" ht="15.75" x14ac:dyDescent="0.25">
      <c r="A25" s="11">
        <v>46105</v>
      </c>
      <c r="B25" s="6" t="s">
        <v>20</v>
      </c>
      <c r="C25" s="7" t="s">
        <v>2</v>
      </c>
      <c r="D25" s="7">
        <v>900</v>
      </c>
      <c r="E25" s="4">
        <v>300</v>
      </c>
      <c r="F25" s="4">
        <f>+Tabla1[[#This Row],[EXITENCIA]]*Tabla1[[#This Row],[Precio Unit. + ITBIS]]</f>
        <v>270000</v>
      </c>
    </row>
    <row r="26" spans="1:6" ht="15.75" x14ac:dyDescent="0.25">
      <c r="A26" s="11">
        <v>46105</v>
      </c>
      <c r="B26" s="6" t="s">
        <v>21</v>
      </c>
      <c r="C26" s="7" t="s">
        <v>106</v>
      </c>
      <c r="D26" s="7">
        <v>75</v>
      </c>
      <c r="E26" s="4">
        <v>9.8000000000000007</v>
      </c>
      <c r="F26" s="4">
        <f>+Tabla1[[#This Row],[EXITENCIA]]*Tabla1[[#This Row],[Precio Unit. + ITBIS]]</f>
        <v>735</v>
      </c>
    </row>
    <row r="27" spans="1:6" ht="15.75" x14ac:dyDescent="0.25">
      <c r="A27" s="11">
        <v>46105</v>
      </c>
      <c r="B27" s="6" t="s">
        <v>118</v>
      </c>
      <c r="C27" s="7" t="s">
        <v>106</v>
      </c>
      <c r="D27" s="7">
        <v>101</v>
      </c>
      <c r="E27" s="4">
        <v>3.5</v>
      </c>
      <c r="F27" s="4">
        <f>+Tabla1[[#This Row],[EXITENCIA]]*Tabla1[[#This Row],[Precio Unit. + ITBIS]]</f>
        <v>353.5</v>
      </c>
    </row>
    <row r="28" spans="1:6" ht="15.75" x14ac:dyDescent="0.25">
      <c r="A28" s="11">
        <v>46105</v>
      </c>
      <c r="B28" s="6" t="s">
        <v>119</v>
      </c>
      <c r="C28" s="7" t="s">
        <v>106</v>
      </c>
      <c r="D28" s="7">
        <v>123</v>
      </c>
      <c r="E28" s="4">
        <f>24185.14/4000</f>
        <v>6.0462850000000001</v>
      </c>
      <c r="F28" s="4">
        <f>+Tabla1[[#This Row],[EXITENCIA]]*Tabla1[[#This Row],[Precio Unit. + ITBIS]]</f>
        <v>743.69305500000007</v>
      </c>
    </row>
    <row r="29" spans="1:6" ht="15.75" x14ac:dyDescent="0.25">
      <c r="A29" s="11">
        <v>46105</v>
      </c>
      <c r="B29" s="6" t="s">
        <v>22</v>
      </c>
      <c r="C29" s="7" t="s">
        <v>106</v>
      </c>
      <c r="D29" s="7">
        <v>165</v>
      </c>
      <c r="E29" s="4">
        <f>4500/4500</f>
        <v>1</v>
      </c>
      <c r="F29" s="4">
        <f>+Tabla1[[#This Row],[EXITENCIA]]*Tabla1[[#This Row],[Precio Unit. + ITBIS]]</f>
        <v>165</v>
      </c>
    </row>
    <row r="30" spans="1:6" ht="15.75" x14ac:dyDescent="0.25">
      <c r="A30" s="11">
        <v>46105</v>
      </c>
      <c r="B30" s="6" t="s">
        <v>23</v>
      </c>
      <c r="C30" s="7" t="s">
        <v>106</v>
      </c>
      <c r="D30" s="7">
        <v>387</v>
      </c>
      <c r="E30" s="4">
        <f>18256.84/10000</f>
        <v>1.8256840000000001</v>
      </c>
      <c r="F30" s="4">
        <f>+Tabla1[[#This Row],[EXITENCIA]]*Tabla1[[#This Row],[Precio Unit. + ITBIS]]</f>
        <v>706.53970800000002</v>
      </c>
    </row>
    <row r="31" spans="1:6" ht="15.75" x14ac:dyDescent="0.25">
      <c r="A31" s="11">
        <v>46105</v>
      </c>
      <c r="B31" s="6" t="s">
        <v>24</v>
      </c>
      <c r="C31" s="7" t="s">
        <v>106</v>
      </c>
      <c r="D31" s="7">
        <v>26</v>
      </c>
      <c r="E31" s="4">
        <v>1</v>
      </c>
      <c r="F31" s="4">
        <f>+Tabla1[[#This Row],[EXITENCIA]]*Tabla1[[#This Row],[Precio Unit. + ITBIS]]</f>
        <v>26</v>
      </c>
    </row>
    <row r="32" spans="1:6" ht="15.75" x14ac:dyDescent="0.25">
      <c r="A32" s="11">
        <v>46105</v>
      </c>
      <c r="B32" s="6" t="s">
        <v>25</v>
      </c>
      <c r="C32" s="7" t="s">
        <v>106</v>
      </c>
      <c r="D32" s="7">
        <v>91</v>
      </c>
      <c r="E32" s="4">
        <f>52750.53/8000</f>
        <v>6.5938162499999997</v>
      </c>
      <c r="F32" s="4">
        <f>+Tabla1[[#This Row],[EXITENCIA]]*Tabla1[[#This Row],[Precio Unit. + ITBIS]]</f>
        <v>600.03727874999993</v>
      </c>
    </row>
    <row r="33" spans="1:6" ht="15.75" x14ac:dyDescent="0.25">
      <c r="A33" s="11">
        <v>46105</v>
      </c>
      <c r="B33" s="6" t="s">
        <v>26</v>
      </c>
      <c r="C33" s="7" t="s">
        <v>106</v>
      </c>
      <c r="D33" s="7">
        <v>97</v>
      </c>
      <c r="E33" s="4">
        <f>96476.8/8000</f>
        <v>12.0596</v>
      </c>
      <c r="F33" s="4">
        <f>+Tabla1[[#This Row],[EXITENCIA]]*Tabla1[[#This Row],[Precio Unit. + ITBIS]]</f>
        <v>1169.7811999999999</v>
      </c>
    </row>
    <row r="34" spans="1:6" ht="15.75" x14ac:dyDescent="0.25">
      <c r="A34" s="11">
        <v>46105</v>
      </c>
      <c r="B34" s="6" t="s">
        <v>27</v>
      </c>
      <c r="C34" s="7" t="s">
        <v>2</v>
      </c>
      <c r="D34" s="7">
        <v>49</v>
      </c>
      <c r="E34" s="4">
        <v>201.7</v>
      </c>
      <c r="F34" s="4">
        <f>+Tabla1[[#This Row],[EXITENCIA]]*Tabla1[[#This Row],[Precio Unit. + ITBIS]]</f>
        <v>9883.2999999999993</v>
      </c>
    </row>
    <row r="35" spans="1:6" ht="15.75" x14ac:dyDescent="0.25">
      <c r="A35" s="11">
        <v>46105</v>
      </c>
      <c r="B35" s="6" t="s">
        <v>28</v>
      </c>
      <c r="C35" s="7" t="s">
        <v>2</v>
      </c>
      <c r="D35" s="7">
        <v>28</v>
      </c>
      <c r="E35" s="4">
        <v>55</v>
      </c>
      <c r="F35" s="4">
        <f>+Tabla1[[#This Row],[EXITENCIA]]*Tabla1[[#This Row],[Precio Unit. + ITBIS]]</f>
        <v>1540</v>
      </c>
    </row>
    <row r="36" spans="1:6" ht="15.75" x14ac:dyDescent="0.25">
      <c r="A36" s="11">
        <v>46105</v>
      </c>
      <c r="B36" s="6" t="s">
        <v>29</v>
      </c>
      <c r="C36" s="7" t="s">
        <v>2</v>
      </c>
      <c r="D36" s="7">
        <v>36</v>
      </c>
      <c r="E36" s="4">
        <v>46.1</v>
      </c>
      <c r="F36" s="4">
        <f>+Tabla1[[#This Row],[EXITENCIA]]*Tabla1[[#This Row],[Precio Unit. + ITBIS]]</f>
        <v>1659.6000000000001</v>
      </c>
    </row>
    <row r="37" spans="1:6" ht="15.75" x14ac:dyDescent="0.25">
      <c r="A37" s="11">
        <v>46105</v>
      </c>
      <c r="B37" s="6" t="s">
        <v>30</v>
      </c>
      <c r="C37" s="7" t="s">
        <v>2</v>
      </c>
      <c r="D37" s="7">
        <v>8</v>
      </c>
      <c r="E37" s="4">
        <f>+(((360*5)+274.58))/5</f>
        <v>414.916</v>
      </c>
      <c r="F37" s="4">
        <f>+Tabla1[[#This Row],[EXITENCIA]]*Tabla1[[#This Row],[Precio Unit. + ITBIS]]</f>
        <v>3319.328</v>
      </c>
    </row>
    <row r="38" spans="1:6" ht="15.75" x14ac:dyDescent="0.25">
      <c r="A38" s="11">
        <v>46105</v>
      </c>
      <c r="B38" s="6" t="s">
        <v>31</v>
      </c>
      <c r="C38" s="7" t="s">
        <v>2</v>
      </c>
      <c r="D38" s="7">
        <v>8</v>
      </c>
      <c r="E38" s="4">
        <v>40</v>
      </c>
      <c r="F38" s="4">
        <f>+Tabla1[[#This Row],[EXITENCIA]]*Tabla1[[#This Row],[Precio Unit. + ITBIS]]</f>
        <v>320</v>
      </c>
    </row>
    <row r="39" spans="1:6" ht="15.75" x14ac:dyDescent="0.25">
      <c r="A39" s="11">
        <v>46105</v>
      </c>
      <c r="B39" s="6" t="s">
        <v>32</v>
      </c>
      <c r="C39" s="7" t="s">
        <v>2</v>
      </c>
      <c r="D39" s="7">
        <v>9</v>
      </c>
      <c r="E39" s="4">
        <v>60</v>
      </c>
      <c r="F39" s="4">
        <f>+Tabla1[[#This Row],[EXITENCIA]]*Tabla1[[#This Row],[Precio Unit. + ITBIS]]</f>
        <v>540</v>
      </c>
    </row>
    <row r="40" spans="1:6" ht="15.75" x14ac:dyDescent="0.25">
      <c r="A40" s="11">
        <v>46105</v>
      </c>
      <c r="B40" s="6" t="s">
        <v>33</v>
      </c>
      <c r="C40" s="7" t="s">
        <v>2</v>
      </c>
      <c r="D40" s="7">
        <v>24</v>
      </c>
      <c r="E40" s="4">
        <v>290</v>
      </c>
      <c r="F40" s="4">
        <f>+Tabla1[[#This Row],[EXITENCIA]]*Tabla1[[#This Row],[Precio Unit. + ITBIS]]</f>
        <v>6960</v>
      </c>
    </row>
    <row r="41" spans="1:6" ht="15.75" x14ac:dyDescent="0.25">
      <c r="A41" s="11">
        <v>46105</v>
      </c>
      <c r="B41" s="6" t="s">
        <v>34</v>
      </c>
      <c r="C41" s="7" t="s">
        <v>2</v>
      </c>
      <c r="D41" s="7">
        <v>643</v>
      </c>
      <c r="E41" s="4">
        <v>170</v>
      </c>
      <c r="F41" s="4">
        <f>+Tabla1[[#This Row],[EXITENCIA]]*Tabla1[[#This Row],[Precio Unit. + ITBIS]]</f>
        <v>109310</v>
      </c>
    </row>
    <row r="42" spans="1:6" ht="15.75" x14ac:dyDescent="0.25">
      <c r="A42" s="11">
        <v>46105</v>
      </c>
      <c r="B42" s="6" t="s">
        <v>35</v>
      </c>
      <c r="C42" s="7" t="s">
        <v>2</v>
      </c>
      <c r="D42" s="7">
        <v>532</v>
      </c>
      <c r="E42" s="4">
        <v>155</v>
      </c>
      <c r="F42" s="4">
        <f>+Tabla1[[#This Row],[EXITENCIA]]*Tabla1[[#This Row],[Precio Unit. + ITBIS]]</f>
        <v>82460</v>
      </c>
    </row>
    <row r="43" spans="1:6" ht="15.75" x14ac:dyDescent="0.25">
      <c r="A43" s="11">
        <v>46105</v>
      </c>
      <c r="B43" s="6" t="s">
        <v>142</v>
      </c>
      <c r="C43" s="7" t="s">
        <v>2</v>
      </c>
      <c r="D43" s="7">
        <v>30</v>
      </c>
      <c r="E43" s="4">
        <v>250</v>
      </c>
      <c r="F43" s="4">
        <f>+Tabla1[[#This Row],[EXITENCIA]]*Tabla1[[#This Row],[Precio Unit. + ITBIS]]</f>
        <v>7500</v>
      </c>
    </row>
    <row r="44" spans="1:6" ht="15.75" x14ac:dyDescent="0.25">
      <c r="A44" s="11">
        <v>46105</v>
      </c>
      <c r="B44" s="6" t="s">
        <v>36</v>
      </c>
      <c r="C44" s="7" t="s">
        <v>2</v>
      </c>
      <c r="D44" s="7">
        <v>52</v>
      </c>
      <c r="E44" s="4">
        <v>160</v>
      </c>
      <c r="F44" s="4">
        <f>+Tabla1[[#This Row],[EXITENCIA]]*Tabla1[[#This Row],[Precio Unit. + ITBIS]]</f>
        <v>8320</v>
      </c>
    </row>
    <row r="45" spans="1:6" ht="15.75" x14ac:dyDescent="0.25">
      <c r="A45" s="11">
        <v>46105</v>
      </c>
      <c r="B45" s="6" t="s">
        <v>37</v>
      </c>
      <c r="C45" s="7" t="s">
        <v>2</v>
      </c>
      <c r="D45" s="7">
        <v>1</v>
      </c>
      <c r="E45" s="4">
        <f>2652.43+477.43</f>
        <v>3129.8599999999997</v>
      </c>
      <c r="F45" s="4">
        <f>+Tabla1[[#This Row],[EXITENCIA]]*Tabla1[[#This Row],[Precio Unit. + ITBIS]]</f>
        <v>3129.8599999999997</v>
      </c>
    </row>
    <row r="46" spans="1:6" ht="15.75" x14ac:dyDescent="0.25">
      <c r="A46" s="11">
        <v>46105</v>
      </c>
      <c r="B46" s="6" t="s">
        <v>38</v>
      </c>
      <c r="C46" s="7" t="s">
        <v>2</v>
      </c>
      <c r="D46" s="7">
        <v>0</v>
      </c>
      <c r="E46" s="4">
        <v>147.5</v>
      </c>
      <c r="F46" s="4">
        <f>+Tabla1[[#This Row],[EXITENCIA]]*Tabla1[[#This Row],[Precio Unit. + ITBIS]]</f>
        <v>0</v>
      </c>
    </row>
    <row r="47" spans="1:6" ht="15.75" x14ac:dyDescent="0.25">
      <c r="A47" s="11">
        <v>46105</v>
      </c>
      <c r="B47" s="6" t="s">
        <v>39</v>
      </c>
      <c r="C47" s="7" t="s">
        <v>2</v>
      </c>
      <c r="D47" s="7">
        <v>145</v>
      </c>
      <c r="E47" s="4">
        <v>147.5</v>
      </c>
      <c r="F47" s="4">
        <f>+Tabla1[[#This Row],[EXITENCIA]]*Tabla1[[#This Row],[Precio Unit. + ITBIS]]</f>
        <v>21387.5</v>
      </c>
    </row>
    <row r="48" spans="1:6" ht="15.75" x14ac:dyDescent="0.25">
      <c r="A48" s="11">
        <v>46105</v>
      </c>
      <c r="B48" s="6" t="s">
        <v>40</v>
      </c>
      <c r="C48" s="7" t="s">
        <v>2</v>
      </c>
      <c r="D48" s="7">
        <v>19</v>
      </c>
      <c r="E48" s="4">
        <v>147.5</v>
      </c>
      <c r="F48" s="4">
        <f>+Tabla1[[#This Row],[EXITENCIA]]*Tabla1[[#This Row],[Precio Unit. + ITBIS]]</f>
        <v>2802.5</v>
      </c>
    </row>
    <row r="49" spans="1:6" ht="15.75" x14ac:dyDescent="0.25">
      <c r="A49" s="11">
        <v>46105</v>
      </c>
      <c r="B49" s="6" t="s">
        <v>41</v>
      </c>
      <c r="C49" s="7" t="s">
        <v>2</v>
      </c>
      <c r="D49" s="7">
        <v>42</v>
      </c>
      <c r="E49" s="4">
        <v>147.5</v>
      </c>
      <c r="F49" s="4">
        <f>+Tabla1[[#This Row],[EXITENCIA]]*Tabla1[[#This Row],[Precio Unit. + ITBIS]]</f>
        <v>6195</v>
      </c>
    </row>
    <row r="50" spans="1:6" ht="15.75" x14ac:dyDescent="0.25">
      <c r="A50" s="11">
        <v>46105</v>
      </c>
      <c r="B50" s="6" t="s">
        <v>42</v>
      </c>
      <c r="C50" s="7" t="s">
        <v>2</v>
      </c>
      <c r="D50" s="7">
        <v>265</v>
      </c>
      <c r="E50" s="4">
        <v>7</v>
      </c>
      <c r="F50" s="4">
        <f>+Tabla1[[#This Row],[EXITENCIA]]*Tabla1[[#This Row],[Precio Unit. + ITBIS]]</f>
        <v>1855</v>
      </c>
    </row>
    <row r="51" spans="1:6" ht="15.75" x14ac:dyDescent="0.25">
      <c r="A51" s="11">
        <v>46105</v>
      </c>
      <c r="B51" s="6" t="s">
        <v>43</v>
      </c>
      <c r="C51" s="7" t="s">
        <v>2</v>
      </c>
      <c r="D51" s="7">
        <v>0</v>
      </c>
      <c r="E51" s="4">
        <v>370</v>
      </c>
      <c r="F51" s="4">
        <f>+Tabla1[[#This Row],[EXITENCIA]]*Tabla1[[#This Row],[Precio Unit. + ITBIS]]</f>
        <v>0</v>
      </c>
    </row>
    <row r="52" spans="1:6" ht="15.75" x14ac:dyDescent="0.25">
      <c r="A52" s="11">
        <v>46105</v>
      </c>
      <c r="B52" s="6" t="s">
        <v>44</v>
      </c>
      <c r="C52" s="7" t="s">
        <v>2</v>
      </c>
      <c r="D52" s="7">
        <v>3</v>
      </c>
      <c r="E52" s="4">
        <v>275</v>
      </c>
      <c r="F52" s="4">
        <f>+Tabla1[[#This Row],[EXITENCIA]]*Tabla1[[#This Row],[Precio Unit. + ITBIS]]</f>
        <v>825</v>
      </c>
    </row>
    <row r="53" spans="1:6" ht="15.75" x14ac:dyDescent="0.25">
      <c r="A53" s="11">
        <v>46105</v>
      </c>
      <c r="B53" s="6" t="s">
        <v>45</v>
      </c>
      <c r="C53" s="7" t="s">
        <v>2</v>
      </c>
      <c r="D53" s="7">
        <v>74</v>
      </c>
      <c r="E53" s="4">
        <v>60</v>
      </c>
      <c r="F53" s="4">
        <f>+Tabla1[[#This Row],[EXITENCIA]]*Tabla1[[#This Row],[Precio Unit. + ITBIS]]</f>
        <v>4440</v>
      </c>
    </row>
    <row r="54" spans="1:6" ht="15.75" x14ac:dyDescent="0.25">
      <c r="A54" s="11">
        <v>46105</v>
      </c>
      <c r="B54" s="6" t="s">
        <v>46</v>
      </c>
      <c r="C54" s="7" t="s">
        <v>2</v>
      </c>
      <c r="D54" s="7">
        <v>0</v>
      </c>
      <c r="E54" s="4">
        <v>46.1</v>
      </c>
      <c r="F54" s="4">
        <f>+Tabla1[[#This Row],[EXITENCIA]]*Tabla1[[#This Row],[Precio Unit. + ITBIS]]</f>
        <v>0</v>
      </c>
    </row>
    <row r="55" spans="1:6" ht="15.75" x14ac:dyDescent="0.25">
      <c r="A55" s="11">
        <v>46105</v>
      </c>
      <c r="B55" s="6" t="s">
        <v>47</v>
      </c>
      <c r="C55" s="7" t="s">
        <v>2</v>
      </c>
      <c r="D55" s="7">
        <v>45</v>
      </c>
      <c r="E55" s="4">
        <f>+(3500+533.9)/100</f>
        <v>40.338999999999999</v>
      </c>
      <c r="F55" s="4">
        <f>+Tabla1[[#This Row],[EXITENCIA]]*Tabla1[[#This Row],[Precio Unit. + ITBIS]]</f>
        <v>1815.2549999999999</v>
      </c>
    </row>
    <row r="56" spans="1:6" ht="15.75" x14ac:dyDescent="0.25">
      <c r="A56" s="11">
        <v>46105</v>
      </c>
      <c r="B56" s="6" t="s">
        <v>48</v>
      </c>
      <c r="C56" s="7" t="s">
        <v>2</v>
      </c>
      <c r="D56" s="7">
        <v>6</v>
      </c>
      <c r="E56" s="4">
        <v>1037.29</v>
      </c>
      <c r="F56" s="4">
        <f>+Tabla1[[#This Row],[EXITENCIA]]*Tabla1[[#This Row],[Precio Unit. + ITBIS]]</f>
        <v>6223.74</v>
      </c>
    </row>
    <row r="57" spans="1:6" ht="15.75" x14ac:dyDescent="0.25">
      <c r="A57" s="11">
        <v>46105</v>
      </c>
      <c r="B57" s="6" t="s">
        <v>49</v>
      </c>
      <c r="C57" s="7" t="s">
        <v>2</v>
      </c>
      <c r="D57" s="7">
        <v>1419</v>
      </c>
      <c r="E57" s="4">
        <v>14.146000000000001</v>
      </c>
      <c r="F57" s="4">
        <f>+Tabla1[[#This Row],[EXITENCIA]]*Tabla1[[#This Row],[Precio Unit. + ITBIS]]</f>
        <v>20073.174000000003</v>
      </c>
    </row>
    <row r="58" spans="1:6" ht="15.75" x14ac:dyDescent="0.25">
      <c r="A58" s="11">
        <v>46105</v>
      </c>
      <c r="B58" s="6" t="s">
        <v>50</v>
      </c>
      <c r="C58" s="7" t="s">
        <v>2</v>
      </c>
      <c r="D58" s="7">
        <v>27</v>
      </c>
      <c r="E58" s="4">
        <v>210</v>
      </c>
      <c r="F58" s="4">
        <f>+Tabla1[[#This Row],[EXITENCIA]]*Tabla1[[#This Row],[Precio Unit. + ITBIS]]</f>
        <v>5670</v>
      </c>
    </row>
    <row r="59" spans="1:6" ht="15.75" x14ac:dyDescent="0.25">
      <c r="A59" s="11">
        <v>46105</v>
      </c>
      <c r="B59" s="6" t="s">
        <v>51</v>
      </c>
      <c r="C59" s="7" t="s">
        <v>2</v>
      </c>
      <c r="D59" s="7">
        <v>235</v>
      </c>
      <c r="E59" s="4">
        <v>136</v>
      </c>
      <c r="F59" s="4">
        <f>+Tabla1[[#This Row],[EXITENCIA]]*Tabla1[[#This Row],[Precio Unit. + ITBIS]]</f>
        <v>31960</v>
      </c>
    </row>
    <row r="60" spans="1:6" ht="15.75" x14ac:dyDescent="0.25">
      <c r="A60" s="11">
        <v>46105</v>
      </c>
      <c r="B60" s="6" t="s">
        <v>52</v>
      </c>
      <c r="C60" s="7" t="s">
        <v>2</v>
      </c>
      <c r="D60" s="7">
        <v>115</v>
      </c>
      <c r="E60" s="4">
        <v>40</v>
      </c>
      <c r="F60" s="4">
        <f>+Tabla1[[#This Row],[EXITENCIA]]*Tabla1[[#This Row],[Precio Unit. + ITBIS]]</f>
        <v>4600</v>
      </c>
    </row>
    <row r="61" spans="1:6" ht="15.75" x14ac:dyDescent="0.25">
      <c r="A61" s="11">
        <v>46105</v>
      </c>
      <c r="B61" s="6" t="s">
        <v>53</v>
      </c>
      <c r="C61" s="7" t="s">
        <v>2</v>
      </c>
      <c r="D61" s="7">
        <v>76</v>
      </c>
      <c r="E61" s="4">
        <v>45</v>
      </c>
      <c r="F61" s="4">
        <f>+Tabla1[[#This Row],[EXITENCIA]]*Tabla1[[#This Row],[Precio Unit. + ITBIS]]</f>
        <v>3420</v>
      </c>
    </row>
    <row r="62" spans="1:6" ht="15.75" x14ac:dyDescent="0.25">
      <c r="A62" s="11">
        <v>46105</v>
      </c>
      <c r="B62" s="6" t="s">
        <v>54</v>
      </c>
      <c r="C62" s="7" t="s">
        <v>2</v>
      </c>
      <c r="D62" s="7">
        <v>82</v>
      </c>
      <c r="E62" s="4">
        <v>40</v>
      </c>
      <c r="F62" s="4">
        <f>+Tabla1[[#This Row],[EXITENCIA]]*Tabla1[[#This Row],[Precio Unit. + ITBIS]]</f>
        <v>3280</v>
      </c>
    </row>
    <row r="63" spans="1:6" ht="15.75" x14ac:dyDescent="0.25">
      <c r="A63" s="11">
        <v>46105</v>
      </c>
      <c r="B63" s="6" t="s">
        <v>55</v>
      </c>
      <c r="C63" s="7" t="s">
        <v>2</v>
      </c>
      <c r="D63" s="7">
        <v>36</v>
      </c>
      <c r="E63" s="4">
        <v>235</v>
      </c>
      <c r="F63" s="4">
        <f>+Tabla1[[#This Row],[EXITENCIA]]*Tabla1[[#This Row],[Precio Unit. + ITBIS]]</f>
        <v>8460</v>
      </c>
    </row>
    <row r="64" spans="1:6" ht="15.75" x14ac:dyDescent="0.25">
      <c r="A64" s="11">
        <v>46105</v>
      </c>
      <c r="B64" s="6" t="s">
        <v>56</v>
      </c>
      <c r="C64" s="7" t="s">
        <v>2</v>
      </c>
      <c r="D64" s="7">
        <v>12</v>
      </c>
      <c r="E64" s="4">
        <v>235</v>
      </c>
      <c r="F64" s="4">
        <f>+Tabla1[[#This Row],[EXITENCIA]]*Tabla1[[#This Row],[Precio Unit. + ITBIS]]</f>
        <v>2820</v>
      </c>
    </row>
    <row r="65" spans="1:6" ht="15.75" x14ac:dyDescent="0.25">
      <c r="A65" s="11">
        <v>46105</v>
      </c>
      <c r="B65" s="6" t="s">
        <v>57</v>
      </c>
      <c r="C65" s="7" t="s">
        <v>2</v>
      </c>
      <c r="D65" s="7">
        <v>50</v>
      </c>
      <c r="E65" s="4">
        <v>120</v>
      </c>
      <c r="F65" s="4">
        <f>+Tabla1[[#This Row],[EXITENCIA]]*Tabla1[[#This Row],[Precio Unit. + ITBIS]]</f>
        <v>6000</v>
      </c>
    </row>
    <row r="66" spans="1:6" ht="15.75" x14ac:dyDescent="0.25">
      <c r="A66" s="11">
        <v>46105</v>
      </c>
      <c r="B66" s="6" t="s">
        <v>58</v>
      </c>
      <c r="C66" s="7" t="s">
        <v>2</v>
      </c>
      <c r="D66" s="7">
        <v>16</v>
      </c>
      <c r="E66" s="4">
        <v>130</v>
      </c>
      <c r="F66" s="4">
        <f>+Tabla1[[#This Row],[EXITENCIA]]*Tabla1[[#This Row],[Precio Unit. + ITBIS]]</f>
        <v>2080</v>
      </c>
    </row>
    <row r="67" spans="1:6" ht="15.75" x14ac:dyDescent="0.25">
      <c r="A67" s="11">
        <v>46105</v>
      </c>
      <c r="B67" s="6" t="s">
        <v>59</v>
      </c>
      <c r="C67" s="7" t="s">
        <v>2</v>
      </c>
      <c r="D67" s="7">
        <v>32</v>
      </c>
      <c r="E67" s="4">
        <v>30</v>
      </c>
      <c r="F67" s="4">
        <f>+Tabla1[[#This Row],[EXITENCIA]]*Tabla1[[#This Row],[Precio Unit. + ITBIS]]</f>
        <v>960</v>
      </c>
    </row>
    <row r="68" spans="1:6" ht="15.75" x14ac:dyDescent="0.25">
      <c r="A68" s="11">
        <v>46105</v>
      </c>
      <c r="B68" s="6" t="s">
        <v>60</v>
      </c>
      <c r="C68" s="7" t="s">
        <v>2</v>
      </c>
      <c r="D68" s="7">
        <v>558</v>
      </c>
      <c r="E68" s="4">
        <v>325</v>
      </c>
      <c r="F68" s="4">
        <f>+Tabla1[[#This Row],[EXITENCIA]]*Tabla1[[#This Row],[Precio Unit. + ITBIS]]</f>
        <v>181350</v>
      </c>
    </row>
    <row r="69" spans="1:6" ht="15.75" x14ac:dyDescent="0.25">
      <c r="A69" s="11">
        <v>46105</v>
      </c>
      <c r="B69" s="6" t="s">
        <v>61</v>
      </c>
      <c r="C69" s="7" t="s">
        <v>2</v>
      </c>
      <c r="D69" s="7">
        <v>47</v>
      </c>
      <c r="E69" s="4">
        <f>(85000+19830.51)/200</f>
        <v>524.15255000000002</v>
      </c>
      <c r="F69" s="4">
        <f>+Tabla1[[#This Row],[EXITENCIA]]*Tabla1[[#This Row],[Precio Unit. + ITBIS]]</f>
        <v>24635.169850000002</v>
      </c>
    </row>
    <row r="70" spans="1:6" ht="15.75" x14ac:dyDescent="0.25">
      <c r="A70" s="11">
        <v>46105</v>
      </c>
      <c r="B70" s="6" t="s">
        <v>62</v>
      </c>
      <c r="C70" s="7" t="s">
        <v>2</v>
      </c>
      <c r="D70" s="7">
        <v>15</v>
      </c>
      <c r="E70" s="4">
        <v>30</v>
      </c>
      <c r="F70" s="4">
        <f>+Tabla1[[#This Row],[EXITENCIA]]*Tabla1[[#This Row],[Precio Unit. + ITBIS]]</f>
        <v>450</v>
      </c>
    </row>
    <row r="71" spans="1:6" ht="15.75" x14ac:dyDescent="0.25">
      <c r="A71" s="11">
        <v>46105</v>
      </c>
      <c r="B71" s="6" t="s">
        <v>63</v>
      </c>
      <c r="C71" s="7" t="s">
        <v>2</v>
      </c>
      <c r="D71" s="7">
        <v>23</v>
      </c>
      <c r="E71" s="4">
        <v>8</v>
      </c>
      <c r="F71" s="4">
        <f>+Tabla1[[#This Row],[EXITENCIA]]*Tabla1[[#This Row],[Precio Unit. + ITBIS]]</f>
        <v>184</v>
      </c>
    </row>
    <row r="72" spans="1:6" ht="15.75" x14ac:dyDescent="0.25">
      <c r="A72" s="11">
        <v>46105</v>
      </c>
      <c r="B72" s="6" t="s">
        <v>64</v>
      </c>
      <c r="C72" s="7" t="s">
        <v>105</v>
      </c>
      <c r="D72" s="7">
        <v>58</v>
      </c>
      <c r="E72" s="4">
        <v>145</v>
      </c>
      <c r="F72" s="4">
        <f>+Tabla1[[#This Row],[EXITENCIA]]*Tabla1[[#This Row],[Precio Unit. + ITBIS]]</f>
        <v>8410</v>
      </c>
    </row>
    <row r="73" spans="1:6" ht="15.75" x14ac:dyDescent="0.25">
      <c r="A73" s="11">
        <v>46105</v>
      </c>
      <c r="B73" s="6" t="s">
        <v>65</v>
      </c>
      <c r="C73" s="7" t="s">
        <v>105</v>
      </c>
      <c r="D73" s="7">
        <v>7</v>
      </c>
      <c r="E73" s="4">
        <v>4206.78</v>
      </c>
      <c r="F73" s="4">
        <f>+Tabla1[[#This Row],[EXITENCIA]]*Tabla1[[#This Row],[Precio Unit. + ITBIS]]</f>
        <v>29447.46</v>
      </c>
    </row>
    <row r="74" spans="1:6" ht="15.75" x14ac:dyDescent="0.25">
      <c r="A74" s="11">
        <v>46105</v>
      </c>
      <c r="B74" s="6" t="s">
        <v>66</v>
      </c>
      <c r="C74" s="7" t="s">
        <v>2</v>
      </c>
      <c r="D74" s="7">
        <v>13</v>
      </c>
      <c r="E74" s="4">
        <v>218.32</v>
      </c>
      <c r="F74" s="4">
        <f>+Tabla1[[#This Row],[EXITENCIA]]*Tabla1[[#This Row],[Precio Unit. + ITBIS]]</f>
        <v>2838.16</v>
      </c>
    </row>
    <row r="75" spans="1:6" ht="15.75" x14ac:dyDescent="0.25">
      <c r="A75" s="11">
        <v>46105</v>
      </c>
      <c r="B75" s="6" t="s">
        <v>67</v>
      </c>
      <c r="C75" s="7" t="s">
        <v>2</v>
      </c>
      <c r="D75" s="7">
        <v>2</v>
      </c>
      <c r="E75" s="4">
        <v>154</v>
      </c>
      <c r="F75" s="4">
        <f>+Tabla1[[#This Row],[EXITENCIA]]*Tabla1[[#This Row],[Precio Unit. + ITBIS]]</f>
        <v>308</v>
      </c>
    </row>
    <row r="76" spans="1:6" ht="15.75" x14ac:dyDescent="0.25">
      <c r="A76" s="11">
        <v>46105</v>
      </c>
      <c r="B76" s="6" t="s">
        <v>68</v>
      </c>
      <c r="C76" s="7" t="s">
        <v>2</v>
      </c>
      <c r="D76" s="7">
        <v>13</v>
      </c>
      <c r="E76" s="4">
        <v>675</v>
      </c>
      <c r="F76" s="4">
        <f>+Tabla1[[#This Row],[EXITENCIA]]*Tabla1[[#This Row],[Precio Unit. + ITBIS]]</f>
        <v>8775</v>
      </c>
    </row>
    <row r="77" spans="1:6" ht="15.75" x14ac:dyDescent="0.25">
      <c r="A77" s="11">
        <v>46105</v>
      </c>
      <c r="B77" s="6" t="s">
        <v>69</v>
      </c>
      <c r="C77" s="7" t="s">
        <v>2</v>
      </c>
      <c r="D77" s="7">
        <v>0</v>
      </c>
      <c r="E77" s="4">
        <v>585</v>
      </c>
      <c r="F77" s="4">
        <f>+Tabla1[[#This Row],[EXITENCIA]]*Tabla1[[#This Row],[Precio Unit. + ITBIS]]</f>
        <v>0</v>
      </c>
    </row>
    <row r="78" spans="1:6" ht="15.75" x14ac:dyDescent="0.25">
      <c r="A78" s="11">
        <v>46105</v>
      </c>
      <c r="B78" s="6" t="s">
        <v>70</v>
      </c>
      <c r="C78" s="7" t="s">
        <v>2</v>
      </c>
      <c r="D78" s="7">
        <v>13</v>
      </c>
      <c r="E78" s="4">
        <v>675</v>
      </c>
      <c r="F78" s="4">
        <f>+Tabla1[[#This Row],[EXITENCIA]]*Tabla1[[#This Row],[Precio Unit. + ITBIS]]</f>
        <v>8775</v>
      </c>
    </row>
    <row r="79" spans="1:6" ht="15.75" x14ac:dyDescent="0.25">
      <c r="A79" s="11">
        <v>46105</v>
      </c>
      <c r="B79" s="6" t="s">
        <v>71</v>
      </c>
      <c r="C79" s="7" t="s">
        <v>2</v>
      </c>
      <c r="D79" s="7">
        <v>0</v>
      </c>
      <c r="E79" s="4">
        <v>585</v>
      </c>
      <c r="F79" s="4">
        <f>+Tabla1[[#This Row],[EXITENCIA]]*Tabla1[[#This Row],[Precio Unit. + ITBIS]]</f>
        <v>0</v>
      </c>
    </row>
    <row r="80" spans="1:6" ht="15.75" x14ac:dyDescent="0.25">
      <c r="A80" s="11">
        <v>46105</v>
      </c>
      <c r="B80" s="6" t="s">
        <v>72</v>
      </c>
      <c r="C80" s="7" t="s">
        <v>2</v>
      </c>
      <c r="D80" s="7">
        <v>13</v>
      </c>
      <c r="E80" s="4">
        <v>675</v>
      </c>
      <c r="F80" s="4">
        <f>+Tabla1[[#This Row],[EXITENCIA]]*Tabla1[[#This Row],[Precio Unit. + ITBIS]]</f>
        <v>8775</v>
      </c>
    </row>
    <row r="81" spans="1:6" ht="15.75" x14ac:dyDescent="0.25">
      <c r="A81" s="11">
        <v>46105</v>
      </c>
      <c r="B81" s="6" t="s">
        <v>73</v>
      </c>
      <c r="C81" s="7" t="s">
        <v>2</v>
      </c>
      <c r="D81" s="7">
        <v>0</v>
      </c>
      <c r="E81" s="4">
        <v>585</v>
      </c>
      <c r="F81" s="4">
        <f>+Tabla1[[#This Row],[EXITENCIA]]*Tabla1[[#This Row],[Precio Unit. + ITBIS]]</f>
        <v>0</v>
      </c>
    </row>
    <row r="82" spans="1:6" ht="15.75" x14ac:dyDescent="0.25">
      <c r="A82" s="11">
        <v>46105</v>
      </c>
      <c r="B82" s="6" t="s">
        <v>74</v>
      </c>
      <c r="C82" s="7" t="s">
        <v>2</v>
      </c>
      <c r="D82" s="7">
        <v>0</v>
      </c>
      <c r="E82" s="4">
        <v>585</v>
      </c>
      <c r="F82" s="4">
        <f>+Tabla1[[#This Row],[EXITENCIA]]*Tabla1[[#This Row],[Precio Unit. + ITBIS]]</f>
        <v>0</v>
      </c>
    </row>
    <row r="83" spans="1:6" ht="15.75" x14ac:dyDescent="0.25">
      <c r="A83" s="11">
        <v>46105</v>
      </c>
      <c r="B83" s="6" t="s">
        <v>75</v>
      </c>
      <c r="C83" s="7" t="s">
        <v>2</v>
      </c>
      <c r="D83" s="7">
        <v>0</v>
      </c>
      <c r="E83" s="4">
        <v>675</v>
      </c>
      <c r="F83" s="4">
        <f>+Tabla1[[#This Row],[EXITENCIA]]*Tabla1[[#This Row],[Precio Unit. + ITBIS]]</f>
        <v>0</v>
      </c>
    </row>
    <row r="84" spans="1:6" ht="15.75" x14ac:dyDescent="0.25">
      <c r="A84" s="11">
        <v>46105</v>
      </c>
      <c r="B84" s="6" t="s">
        <v>76</v>
      </c>
      <c r="C84" s="7" t="s">
        <v>2</v>
      </c>
      <c r="D84" s="7">
        <v>6</v>
      </c>
      <c r="E84" s="4">
        <v>40</v>
      </c>
      <c r="F84" s="4">
        <f>+Tabla1[[#This Row],[EXITENCIA]]*Tabla1[[#This Row],[Precio Unit. + ITBIS]]</f>
        <v>240</v>
      </c>
    </row>
    <row r="85" spans="1:6" ht="15.75" x14ac:dyDescent="0.25">
      <c r="A85" s="11">
        <v>46105</v>
      </c>
      <c r="B85" s="6" t="s">
        <v>77</v>
      </c>
      <c r="C85" s="7" t="s">
        <v>2</v>
      </c>
      <c r="D85" s="7">
        <v>15</v>
      </c>
      <c r="E85" s="4">
        <v>1440.68</v>
      </c>
      <c r="F85" s="4">
        <f>+Tabla1[[#This Row],[EXITENCIA]]*Tabla1[[#This Row],[Precio Unit. + ITBIS]]</f>
        <v>21610.2</v>
      </c>
    </row>
    <row r="86" spans="1:6" ht="15.75" x14ac:dyDescent="0.25">
      <c r="A86" s="11">
        <v>46105</v>
      </c>
      <c r="B86" s="6" t="s">
        <v>78</v>
      </c>
      <c r="C86" s="7" t="s">
        <v>2</v>
      </c>
      <c r="D86" s="7">
        <v>8</v>
      </c>
      <c r="E86" s="4">
        <v>1440.68</v>
      </c>
      <c r="F86" s="4">
        <f>+Tabla1[[#This Row],[EXITENCIA]]*Tabla1[[#This Row],[Precio Unit. + ITBIS]]</f>
        <v>11525.44</v>
      </c>
    </row>
    <row r="87" spans="1:6" ht="15.75" x14ac:dyDescent="0.25">
      <c r="A87" s="11">
        <v>46105</v>
      </c>
      <c r="B87" s="6" t="s">
        <v>79</v>
      </c>
      <c r="C87" s="7" t="s">
        <v>2</v>
      </c>
      <c r="D87" s="7">
        <v>6</v>
      </c>
      <c r="E87" s="4">
        <v>12000</v>
      </c>
      <c r="F87" s="4">
        <f>+Tabla1[[#This Row],[EXITENCIA]]*Tabla1[[#This Row],[Precio Unit. + ITBIS]]</f>
        <v>72000</v>
      </c>
    </row>
    <row r="88" spans="1:6" ht="15.75" x14ac:dyDescent="0.25">
      <c r="A88" s="11">
        <v>46105</v>
      </c>
      <c r="B88" s="6" t="s">
        <v>80</v>
      </c>
      <c r="C88" s="7" t="s">
        <v>2</v>
      </c>
      <c r="D88" s="7">
        <v>14</v>
      </c>
      <c r="E88" s="4">
        <v>700</v>
      </c>
      <c r="F88" s="4">
        <f>+Tabla1[[#This Row],[EXITENCIA]]*Tabla1[[#This Row],[Precio Unit. + ITBIS]]</f>
        <v>9800</v>
      </c>
    </row>
    <row r="89" spans="1:6" ht="15.75" x14ac:dyDescent="0.25">
      <c r="A89" s="11">
        <v>46105</v>
      </c>
      <c r="B89" s="6" t="s">
        <v>81</v>
      </c>
      <c r="C89" s="7" t="s">
        <v>2</v>
      </c>
      <c r="D89" s="7">
        <v>8</v>
      </c>
      <c r="E89" s="4">
        <v>700</v>
      </c>
      <c r="F89" s="4">
        <f>+Tabla1[[#This Row],[EXITENCIA]]*Tabla1[[#This Row],[Precio Unit. + ITBIS]]</f>
        <v>5600</v>
      </c>
    </row>
    <row r="90" spans="1:6" ht="15.75" x14ac:dyDescent="0.25">
      <c r="A90" s="11">
        <v>46105</v>
      </c>
      <c r="B90" s="6" t="s">
        <v>82</v>
      </c>
      <c r="C90" s="7" t="s">
        <v>2</v>
      </c>
      <c r="D90" s="7">
        <v>4</v>
      </c>
      <c r="E90" s="4">
        <v>700</v>
      </c>
      <c r="F90" s="4">
        <f>+Tabla1[[#This Row],[EXITENCIA]]*Tabla1[[#This Row],[Precio Unit. + ITBIS]]</f>
        <v>2800</v>
      </c>
    </row>
    <row r="91" spans="1:6" ht="15.75" x14ac:dyDescent="0.25">
      <c r="A91" s="11">
        <v>46105</v>
      </c>
      <c r="B91" s="6" t="s">
        <v>83</v>
      </c>
      <c r="C91" s="7" t="s">
        <v>2</v>
      </c>
      <c r="D91" s="7">
        <v>7</v>
      </c>
      <c r="E91" s="4">
        <v>1062</v>
      </c>
      <c r="F91" s="4">
        <f>+Tabla1[[#This Row],[EXITENCIA]]*Tabla1[[#This Row],[Precio Unit. + ITBIS]]</f>
        <v>7434</v>
      </c>
    </row>
    <row r="92" spans="1:6" ht="15.75" x14ac:dyDescent="0.25">
      <c r="A92" s="11">
        <v>46105</v>
      </c>
      <c r="B92" s="6" t="s">
        <v>84</v>
      </c>
      <c r="C92" s="7" t="s">
        <v>2</v>
      </c>
      <c r="D92" s="7">
        <v>2</v>
      </c>
      <c r="E92" s="4">
        <v>5150</v>
      </c>
      <c r="F92" s="4">
        <f>+Tabla1[[#This Row],[EXITENCIA]]*Tabla1[[#This Row],[Precio Unit. + ITBIS]]</f>
        <v>10300</v>
      </c>
    </row>
    <row r="93" spans="1:6" ht="15.75" x14ac:dyDescent="0.25">
      <c r="A93" s="11">
        <v>46105</v>
      </c>
      <c r="B93" s="6" t="s">
        <v>85</v>
      </c>
      <c r="C93" s="7" t="s">
        <v>2</v>
      </c>
      <c r="D93" s="7">
        <v>2</v>
      </c>
      <c r="E93" s="4">
        <v>5150</v>
      </c>
      <c r="F93" s="4">
        <f>+Tabla1[[#This Row],[EXITENCIA]]*Tabla1[[#This Row],[Precio Unit. + ITBIS]]</f>
        <v>10300</v>
      </c>
    </row>
    <row r="94" spans="1:6" ht="15.75" x14ac:dyDescent="0.25">
      <c r="A94" s="11">
        <v>46105</v>
      </c>
      <c r="B94" s="6" t="s">
        <v>86</v>
      </c>
      <c r="C94" s="7" t="s">
        <v>2</v>
      </c>
      <c r="D94" s="7">
        <v>7</v>
      </c>
      <c r="E94" s="4">
        <v>1000</v>
      </c>
      <c r="F94" s="4">
        <f>+Tabla1[[#This Row],[EXITENCIA]]*Tabla1[[#This Row],[Precio Unit. + ITBIS]]</f>
        <v>7000</v>
      </c>
    </row>
    <row r="95" spans="1:6" ht="15.75" x14ac:dyDescent="0.25">
      <c r="A95" s="11">
        <v>46105</v>
      </c>
      <c r="B95" s="6" t="s">
        <v>87</v>
      </c>
      <c r="C95" s="7" t="s">
        <v>2</v>
      </c>
      <c r="D95" s="7">
        <v>0</v>
      </c>
      <c r="E95" s="4">
        <v>7300</v>
      </c>
      <c r="F95" s="4">
        <f>+Tabla1[[#This Row],[EXITENCIA]]*Tabla1[[#This Row],[Precio Unit. + ITBIS]]</f>
        <v>0</v>
      </c>
    </row>
    <row r="96" spans="1:6" ht="15.75" x14ac:dyDescent="0.25">
      <c r="A96" s="11">
        <v>46105</v>
      </c>
      <c r="B96" s="6" t="s">
        <v>88</v>
      </c>
      <c r="C96" s="7" t="s">
        <v>2</v>
      </c>
      <c r="D96" s="7">
        <v>0</v>
      </c>
      <c r="E96" s="4">
        <v>7300</v>
      </c>
      <c r="F96" s="4">
        <f>+Tabla1[[#This Row],[EXITENCIA]]*Tabla1[[#This Row],[Precio Unit. + ITBIS]]</f>
        <v>0</v>
      </c>
    </row>
    <row r="97" spans="1:6" ht="15.75" x14ac:dyDescent="0.25">
      <c r="A97" s="11">
        <v>46105</v>
      </c>
      <c r="B97" s="6" t="s">
        <v>89</v>
      </c>
      <c r="C97" s="7" t="s">
        <v>2</v>
      </c>
      <c r="D97" s="7">
        <v>1</v>
      </c>
      <c r="E97" s="4">
        <v>4390</v>
      </c>
      <c r="F97" s="4">
        <f>+Tabla1[[#This Row],[EXITENCIA]]*Tabla1[[#This Row],[Precio Unit. + ITBIS]]</f>
        <v>4390</v>
      </c>
    </row>
    <row r="98" spans="1:6" ht="15.75" x14ac:dyDescent="0.25">
      <c r="A98" s="11">
        <v>46105</v>
      </c>
      <c r="B98" s="6" t="s">
        <v>90</v>
      </c>
      <c r="C98" s="7" t="s">
        <v>2</v>
      </c>
      <c r="D98" s="7">
        <v>2</v>
      </c>
      <c r="E98" s="4">
        <v>5150</v>
      </c>
      <c r="F98" s="4">
        <f>+Tabla1[[#This Row],[EXITENCIA]]*Tabla1[[#This Row],[Precio Unit. + ITBIS]]</f>
        <v>10300</v>
      </c>
    </row>
    <row r="99" spans="1:6" ht="15.75" x14ac:dyDescent="0.25">
      <c r="A99" s="11">
        <v>46105</v>
      </c>
      <c r="B99" s="6" t="s">
        <v>91</v>
      </c>
      <c r="C99" s="7" t="s">
        <v>2</v>
      </c>
      <c r="D99" s="7">
        <v>14</v>
      </c>
      <c r="E99" s="4">
        <v>140</v>
      </c>
      <c r="F99" s="4">
        <f>+Tabla1[[#This Row],[EXITENCIA]]*Tabla1[[#This Row],[Precio Unit. + ITBIS]]</f>
        <v>1960</v>
      </c>
    </row>
    <row r="100" spans="1:6" ht="15.75" x14ac:dyDescent="0.25">
      <c r="A100" s="11">
        <v>46105</v>
      </c>
      <c r="B100" s="6" t="s">
        <v>92</v>
      </c>
      <c r="C100" s="7" t="s">
        <v>105</v>
      </c>
      <c r="D100" s="7">
        <v>80</v>
      </c>
      <c r="E100" s="4">
        <v>420</v>
      </c>
      <c r="F100" s="4">
        <f>+Tabla1[[#This Row],[EXITENCIA]]*Tabla1[[#This Row],[Precio Unit. + ITBIS]]</f>
        <v>33600</v>
      </c>
    </row>
    <row r="101" spans="1:6" ht="15.75" x14ac:dyDescent="0.25">
      <c r="A101" s="11">
        <v>46105</v>
      </c>
      <c r="B101" s="6" t="s">
        <v>93</v>
      </c>
      <c r="C101" s="7" t="s">
        <v>2</v>
      </c>
      <c r="D101" s="7">
        <v>200</v>
      </c>
      <c r="E101" s="4">
        <v>750</v>
      </c>
      <c r="F101" s="4">
        <f>+Tabla1[[#This Row],[EXITENCIA]]*Tabla1[[#This Row],[Precio Unit. + ITBIS]]</f>
        <v>150000</v>
      </c>
    </row>
    <row r="102" spans="1:6" ht="15.75" x14ac:dyDescent="0.25">
      <c r="A102" s="11">
        <v>46105</v>
      </c>
      <c r="B102" s="6" t="s">
        <v>94</v>
      </c>
      <c r="C102" s="7" t="s">
        <v>2</v>
      </c>
      <c r="D102" s="7">
        <v>0</v>
      </c>
      <c r="E102" s="4">
        <v>520</v>
      </c>
      <c r="F102" s="4">
        <f>+Tabla1[[#This Row],[EXITENCIA]]*Tabla1[[#This Row],[Precio Unit. + ITBIS]]</f>
        <v>0</v>
      </c>
    </row>
    <row r="103" spans="1:6" ht="15.75" x14ac:dyDescent="0.25">
      <c r="A103" s="11">
        <v>46105</v>
      </c>
      <c r="B103" s="6" t="s">
        <v>95</v>
      </c>
      <c r="C103" s="7" t="s">
        <v>2</v>
      </c>
      <c r="D103" s="7">
        <v>0</v>
      </c>
      <c r="E103" s="4">
        <v>520</v>
      </c>
      <c r="F103" s="4">
        <f>+Tabla1[[#This Row],[EXITENCIA]]*Tabla1[[#This Row],[Precio Unit. + ITBIS]]</f>
        <v>0</v>
      </c>
    </row>
    <row r="104" spans="1:6" ht="15.75" x14ac:dyDescent="0.25">
      <c r="A104" s="11">
        <v>46105</v>
      </c>
      <c r="B104" s="6" t="s">
        <v>96</v>
      </c>
      <c r="C104" s="7" t="s">
        <v>2</v>
      </c>
      <c r="D104" s="7">
        <v>0</v>
      </c>
      <c r="E104" s="4">
        <v>520</v>
      </c>
      <c r="F104" s="4">
        <f>+Tabla1[[#This Row],[EXITENCIA]]*Tabla1[[#This Row],[Precio Unit. + ITBIS]]</f>
        <v>0</v>
      </c>
    </row>
    <row r="105" spans="1:6" ht="15.75" x14ac:dyDescent="0.25">
      <c r="A105" s="11">
        <v>46105</v>
      </c>
      <c r="B105" s="6" t="s">
        <v>97</v>
      </c>
      <c r="C105" s="7" t="s">
        <v>2</v>
      </c>
      <c r="D105" s="7">
        <v>0</v>
      </c>
      <c r="E105" s="4">
        <v>520</v>
      </c>
      <c r="F105" s="4">
        <f>+Tabla1[[#This Row],[EXITENCIA]]*Tabla1[[#This Row],[Precio Unit. + ITBIS]]</f>
        <v>0</v>
      </c>
    </row>
    <row r="106" spans="1:6" ht="15.75" x14ac:dyDescent="0.25">
      <c r="A106" s="11">
        <v>46105</v>
      </c>
      <c r="B106" s="6" t="s">
        <v>98</v>
      </c>
      <c r="C106" s="7" t="s">
        <v>2</v>
      </c>
      <c r="D106" s="7">
        <v>2</v>
      </c>
      <c r="E106" s="4">
        <v>1039.02</v>
      </c>
      <c r="F106" s="4">
        <f>+Tabla1[[#This Row],[EXITENCIA]]*Tabla1[[#This Row],[Precio Unit. + ITBIS]]</f>
        <v>2078.04</v>
      </c>
    </row>
    <row r="107" spans="1:6" ht="15.75" x14ac:dyDescent="0.25">
      <c r="A107" s="11">
        <v>46105</v>
      </c>
      <c r="B107" s="6" t="s">
        <v>99</v>
      </c>
      <c r="C107" s="7" t="s">
        <v>2</v>
      </c>
      <c r="D107" s="7">
        <v>3</v>
      </c>
      <c r="E107" s="4">
        <v>1039.02</v>
      </c>
      <c r="F107" s="4">
        <f>+Tabla1[[#This Row],[EXITENCIA]]*Tabla1[[#This Row],[Precio Unit. + ITBIS]]</f>
        <v>3117.06</v>
      </c>
    </row>
    <row r="108" spans="1:6" ht="15.75" x14ac:dyDescent="0.25">
      <c r="A108" s="11">
        <v>46105</v>
      </c>
      <c r="B108" s="6" t="s">
        <v>100</v>
      </c>
      <c r="C108" s="7" t="s">
        <v>2</v>
      </c>
      <c r="D108" s="7">
        <v>3</v>
      </c>
      <c r="E108" s="4">
        <v>1039.02</v>
      </c>
      <c r="F108" s="4">
        <f>+Tabla1[[#This Row],[EXITENCIA]]*Tabla1[[#This Row],[Precio Unit. + ITBIS]]</f>
        <v>3117.06</v>
      </c>
    </row>
    <row r="109" spans="1:6" ht="15.75" x14ac:dyDescent="0.25">
      <c r="A109" s="11">
        <v>46105</v>
      </c>
      <c r="B109" s="6" t="s">
        <v>101</v>
      </c>
      <c r="C109" s="7" t="s">
        <v>2</v>
      </c>
      <c r="D109" s="7">
        <v>3</v>
      </c>
      <c r="E109" s="4">
        <v>1039.02</v>
      </c>
      <c r="F109" s="4">
        <f>+Tabla1[[#This Row],[EXITENCIA]]*Tabla1[[#This Row],[Precio Unit. + ITBIS]]</f>
        <v>3117.06</v>
      </c>
    </row>
    <row r="110" spans="1:6" ht="15.75" x14ac:dyDescent="0.25">
      <c r="A110" s="11">
        <v>46105</v>
      </c>
      <c r="B110" s="6" t="s">
        <v>102</v>
      </c>
      <c r="C110" s="7" t="s">
        <v>2</v>
      </c>
      <c r="D110" s="7">
        <v>1</v>
      </c>
      <c r="E110" s="4">
        <v>1290</v>
      </c>
      <c r="F110" s="4">
        <f>+Tabla1[[#This Row],[EXITENCIA]]*Tabla1[[#This Row],[Precio Unit. + ITBIS]]</f>
        <v>1290</v>
      </c>
    </row>
    <row r="111" spans="1:6" ht="15.75" x14ac:dyDescent="0.25">
      <c r="A111" s="11">
        <v>46105</v>
      </c>
      <c r="B111" s="6" t="s">
        <v>137</v>
      </c>
      <c r="C111" s="7" t="s">
        <v>2</v>
      </c>
      <c r="D111" s="7">
        <v>1</v>
      </c>
      <c r="E111" s="4">
        <v>3800</v>
      </c>
      <c r="F111" s="4">
        <f>+Tabla1[[#This Row],[EXITENCIA]]*Tabla1[[#This Row],[Precio Unit. + ITBIS]]</f>
        <v>3800</v>
      </c>
    </row>
    <row r="112" spans="1:6" ht="15.75" x14ac:dyDescent="0.25">
      <c r="A112" s="11">
        <v>46105</v>
      </c>
      <c r="B112" s="6" t="s">
        <v>138</v>
      </c>
      <c r="C112" s="7" t="s">
        <v>2</v>
      </c>
      <c r="D112" s="7">
        <v>2</v>
      </c>
      <c r="E112" s="4">
        <v>3900</v>
      </c>
      <c r="F112" s="4">
        <f>+Tabla1[[#This Row],[EXITENCIA]]*Tabla1[[#This Row],[Precio Unit. + ITBIS]]</f>
        <v>7800</v>
      </c>
    </row>
    <row r="113" spans="1:6" ht="15.75" x14ac:dyDescent="0.25">
      <c r="A113" s="11">
        <v>46105</v>
      </c>
      <c r="B113" s="6" t="s">
        <v>139</v>
      </c>
      <c r="C113" s="7" t="s">
        <v>2</v>
      </c>
      <c r="D113" s="7">
        <v>1</v>
      </c>
      <c r="E113" s="4">
        <v>3900</v>
      </c>
      <c r="F113" s="4">
        <f>+Tabla1[[#This Row],[EXITENCIA]]*Tabla1[[#This Row],[Precio Unit. + ITBIS]]</f>
        <v>3900</v>
      </c>
    </row>
    <row r="114" spans="1:6" ht="15.75" x14ac:dyDescent="0.25">
      <c r="A114" s="11">
        <v>46105</v>
      </c>
      <c r="B114" s="6" t="s">
        <v>140</v>
      </c>
      <c r="C114" s="7" t="s">
        <v>2</v>
      </c>
      <c r="D114" s="7">
        <v>0</v>
      </c>
      <c r="E114" s="4">
        <v>3900</v>
      </c>
      <c r="F114" s="4">
        <f>+Tabla1[[#This Row],[EXITENCIA]]*Tabla1[[#This Row],[Precio Unit. + ITBIS]]</f>
        <v>0</v>
      </c>
    </row>
    <row r="115" spans="1:6" ht="15.75" x14ac:dyDescent="0.25">
      <c r="A115" s="11">
        <v>46105</v>
      </c>
      <c r="B115" s="6" t="s">
        <v>136</v>
      </c>
      <c r="C115" s="7" t="s">
        <v>2</v>
      </c>
      <c r="D115" s="7">
        <v>0</v>
      </c>
      <c r="E115" s="4">
        <v>3900</v>
      </c>
      <c r="F115" s="4">
        <f>+Tabla1[[#This Row],[EXITENCIA]]*Tabla1[[#This Row],[Precio Unit. + ITBIS]]</f>
        <v>0</v>
      </c>
    </row>
    <row r="116" spans="1:6" ht="15.75" x14ac:dyDescent="0.25">
      <c r="A116" s="11">
        <v>46105</v>
      </c>
      <c r="B116" s="6" t="s">
        <v>135</v>
      </c>
      <c r="C116" s="7" t="s">
        <v>2</v>
      </c>
      <c r="D116" s="7">
        <v>0</v>
      </c>
      <c r="E116" s="4">
        <v>3900</v>
      </c>
      <c r="F116" s="4">
        <f>+Tabla1[[#This Row],[EXITENCIA]]*Tabla1[[#This Row],[Precio Unit. + ITBIS]]</f>
        <v>0</v>
      </c>
    </row>
    <row r="117" spans="1:6" ht="15.75" x14ac:dyDescent="0.25">
      <c r="A117" s="11">
        <v>46105</v>
      </c>
      <c r="B117" s="6" t="s">
        <v>104</v>
      </c>
      <c r="C117" s="7" t="s">
        <v>2</v>
      </c>
      <c r="D117" s="7">
        <v>18</v>
      </c>
      <c r="E117" s="4">
        <v>166</v>
      </c>
      <c r="F117" s="4">
        <f>+Tabla1[[#This Row],[EXITENCIA]]*Tabla1[[#This Row],[Precio Unit. + ITBIS]]</f>
        <v>2988</v>
      </c>
    </row>
    <row r="118" spans="1:6" ht="15.75" x14ac:dyDescent="0.25">
      <c r="A118" s="11">
        <v>46105</v>
      </c>
      <c r="B118" s="6" t="s">
        <v>107</v>
      </c>
      <c r="C118" s="7" t="s">
        <v>2</v>
      </c>
      <c r="D118" s="7">
        <v>14</v>
      </c>
      <c r="E118" s="4">
        <v>195</v>
      </c>
      <c r="F118" s="4">
        <f>+Tabla1[[#This Row],[EXITENCIA]]*Tabla1[[#This Row],[Precio Unit. + ITBIS]]</f>
        <v>2730</v>
      </c>
    </row>
    <row r="119" spans="1:6" ht="15.75" x14ac:dyDescent="0.25">
      <c r="A119" s="11">
        <v>46105</v>
      </c>
      <c r="B119" s="6" t="s">
        <v>103</v>
      </c>
      <c r="C119" s="7" t="s">
        <v>2</v>
      </c>
      <c r="D119" s="7">
        <v>94</v>
      </c>
      <c r="E119" s="4">
        <v>105</v>
      </c>
      <c r="F119" s="4">
        <f>+Tabla1[[#This Row],[EXITENCIA]]*Tabla1[[#This Row],[Precio Unit. + ITBIS]]</f>
        <v>9870</v>
      </c>
    </row>
    <row r="120" spans="1:6" ht="15.75" x14ac:dyDescent="0.25">
      <c r="A120" s="11">
        <v>46105</v>
      </c>
      <c r="B120" s="8" t="s">
        <v>108</v>
      </c>
      <c r="C120" s="7" t="s">
        <v>2</v>
      </c>
      <c r="D120" s="7">
        <v>11</v>
      </c>
      <c r="E120" s="4">
        <v>375</v>
      </c>
      <c r="F120" s="4">
        <f>+Tabla1[[#This Row],[EXITENCIA]]*Tabla1[[#This Row],[Precio Unit. + ITBIS]]</f>
        <v>4125</v>
      </c>
    </row>
    <row r="121" spans="1:6" ht="15.75" x14ac:dyDescent="0.25">
      <c r="A121" s="11">
        <v>46105</v>
      </c>
      <c r="B121" s="6" t="s">
        <v>109</v>
      </c>
      <c r="C121" s="7" t="s">
        <v>106</v>
      </c>
      <c r="D121" s="7">
        <v>4</v>
      </c>
      <c r="E121" s="4">
        <v>125</v>
      </c>
      <c r="F121" s="4">
        <f>+Tabla1[[#This Row],[EXITENCIA]]*Tabla1[[#This Row],[Precio Unit. + ITBIS]]</f>
        <v>500</v>
      </c>
    </row>
    <row r="122" spans="1:6" ht="15.75" x14ac:dyDescent="0.25">
      <c r="A122" s="11">
        <v>46105</v>
      </c>
      <c r="B122" s="6" t="s">
        <v>110</v>
      </c>
      <c r="C122" s="7" t="s">
        <v>2</v>
      </c>
      <c r="D122" s="7">
        <v>3</v>
      </c>
      <c r="E122" s="4">
        <v>215</v>
      </c>
      <c r="F122" s="4">
        <f>+Tabla1[[#This Row],[EXITENCIA]]*Tabla1[[#This Row],[Precio Unit. + ITBIS]]</f>
        <v>645</v>
      </c>
    </row>
    <row r="123" spans="1:6" ht="15.75" x14ac:dyDescent="0.25">
      <c r="A123" s="11">
        <v>46105</v>
      </c>
      <c r="B123" s="6" t="s">
        <v>134</v>
      </c>
      <c r="C123" s="7" t="s">
        <v>2</v>
      </c>
      <c r="D123" s="7">
        <v>0</v>
      </c>
      <c r="E123" s="4">
        <v>460</v>
      </c>
      <c r="F123" s="4">
        <f>+Tabla1[[#This Row],[EXITENCIA]]*Tabla1[[#This Row],[Precio Unit. + ITBIS]]</f>
        <v>0</v>
      </c>
    </row>
    <row r="124" spans="1:6" ht="15.75" x14ac:dyDescent="0.25">
      <c r="A124" s="11">
        <v>46105</v>
      </c>
      <c r="B124" s="6" t="s">
        <v>111</v>
      </c>
      <c r="C124" s="7" t="s">
        <v>2</v>
      </c>
      <c r="D124" s="7">
        <v>0</v>
      </c>
      <c r="E124" s="4">
        <v>675</v>
      </c>
      <c r="F124" s="4">
        <f>+Tabla1[[#This Row],[EXITENCIA]]*Tabla1[[#This Row],[Precio Unit. + ITBIS]]</f>
        <v>0</v>
      </c>
    </row>
    <row r="125" spans="1:6" ht="15.75" x14ac:dyDescent="0.25">
      <c r="A125" s="11">
        <v>46105</v>
      </c>
      <c r="B125" s="6" t="s">
        <v>112</v>
      </c>
      <c r="C125" s="7" t="s">
        <v>2</v>
      </c>
      <c r="D125" s="7">
        <v>0</v>
      </c>
      <c r="E125" s="4">
        <v>1000</v>
      </c>
      <c r="F125" s="4">
        <f>+Tabla1[[#This Row],[EXITENCIA]]*Tabla1[[#This Row],[Precio Unit. + ITBIS]]</f>
        <v>0</v>
      </c>
    </row>
    <row r="126" spans="1:6" ht="15.75" x14ac:dyDescent="0.25">
      <c r="A126" s="11">
        <v>46105</v>
      </c>
      <c r="B126" s="6" t="s">
        <v>113</v>
      </c>
      <c r="C126" s="7" t="s">
        <v>2</v>
      </c>
      <c r="D126" s="7">
        <v>30</v>
      </c>
      <c r="E126" s="4">
        <v>30</v>
      </c>
      <c r="F126" s="4">
        <f>+Tabla1[[#This Row],[EXITENCIA]]*Tabla1[[#This Row],[Precio Unit. + ITBIS]]</f>
        <v>900</v>
      </c>
    </row>
    <row r="127" spans="1:6" ht="15.75" x14ac:dyDescent="0.25">
      <c r="A127" s="11">
        <v>46105</v>
      </c>
      <c r="B127" s="6" t="s">
        <v>114</v>
      </c>
      <c r="C127" s="7" t="s">
        <v>2</v>
      </c>
      <c r="D127" s="7">
        <v>0</v>
      </c>
      <c r="E127" s="4">
        <v>1000</v>
      </c>
      <c r="F127" s="4">
        <f>+Tabla1[[#This Row],[EXITENCIA]]*Tabla1[[#This Row],[Precio Unit. + ITBIS]]</f>
        <v>0</v>
      </c>
    </row>
    <row r="128" spans="1:6" ht="15.75" x14ac:dyDescent="0.25">
      <c r="A128" s="11">
        <v>46105</v>
      </c>
      <c r="B128" s="6" t="s">
        <v>126</v>
      </c>
      <c r="C128" s="7" t="s">
        <v>2</v>
      </c>
      <c r="D128" s="7">
        <v>24</v>
      </c>
      <c r="E128" s="4">
        <v>75</v>
      </c>
      <c r="F128" s="4">
        <f>+Tabla1[[#This Row],[EXITENCIA]]*Tabla1[[#This Row],[Precio Unit. + ITBIS]]</f>
        <v>1800</v>
      </c>
    </row>
    <row r="129" spans="1:6" ht="15.75" x14ac:dyDescent="0.25">
      <c r="A129" s="11">
        <v>46105</v>
      </c>
      <c r="B129" s="6" t="s">
        <v>127</v>
      </c>
      <c r="C129" s="7" t="s">
        <v>2</v>
      </c>
      <c r="D129" s="7">
        <v>12</v>
      </c>
      <c r="E129" s="4">
        <v>75</v>
      </c>
      <c r="F129" s="4">
        <f>+Tabla1[[#This Row],[EXITENCIA]]*Tabla1[[#This Row],[Precio Unit. + ITBIS]]</f>
        <v>900</v>
      </c>
    </row>
    <row r="130" spans="1:6" ht="15.75" x14ac:dyDescent="0.25">
      <c r="A130" s="11">
        <v>46105</v>
      </c>
      <c r="B130" s="6" t="s">
        <v>128</v>
      </c>
      <c r="C130" s="7" t="s">
        <v>2</v>
      </c>
      <c r="D130" s="7">
        <v>0</v>
      </c>
      <c r="E130" s="4">
        <v>75</v>
      </c>
      <c r="F130" s="4">
        <f>+Tabla1[[#This Row],[EXITENCIA]]*Tabla1[[#This Row],[Precio Unit. + ITBIS]]</f>
        <v>0</v>
      </c>
    </row>
    <row r="131" spans="1:6" ht="15.75" x14ac:dyDescent="0.25">
      <c r="A131" s="11">
        <v>46105</v>
      </c>
      <c r="B131" s="6" t="s">
        <v>129</v>
      </c>
      <c r="C131" s="7" t="s">
        <v>2</v>
      </c>
      <c r="D131" s="7">
        <v>2</v>
      </c>
      <c r="E131" s="4">
        <v>75</v>
      </c>
      <c r="F131" s="4">
        <f>+Tabla1[[#This Row],[EXITENCIA]]*Tabla1[[#This Row],[Precio Unit. + ITBIS]]</f>
        <v>150</v>
      </c>
    </row>
    <row r="132" spans="1:6" s="5" customFormat="1" ht="18.75" x14ac:dyDescent="0.3">
      <c r="A132" s="11">
        <v>46105</v>
      </c>
      <c r="B132" s="6" t="s">
        <v>130</v>
      </c>
      <c r="C132" s="7" t="s">
        <v>2</v>
      </c>
      <c r="D132" s="7">
        <v>1</v>
      </c>
      <c r="E132" s="4">
        <v>120</v>
      </c>
      <c r="F132" s="4">
        <f>+Tabla1[[#This Row],[EXITENCIA]]*Tabla1[[#This Row],[Precio Unit. + ITBIS]]</f>
        <v>120</v>
      </c>
    </row>
    <row r="133" spans="1:6" s="5" customFormat="1" ht="18.75" x14ac:dyDescent="0.3">
      <c r="A133" s="11">
        <v>46105</v>
      </c>
      <c r="B133" s="6" t="s">
        <v>131</v>
      </c>
      <c r="C133" s="7" t="s">
        <v>2</v>
      </c>
      <c r="D133" s="15">
        <v>0</v>
      </c>
      <c r="E133" s="4">
        <v>80.5</v>
      </c>
      <c r="F133" s="4">
        <f>+Tabla1[[#This Row],[EXITENCIA]]*Tabla1[[#This Row],[Precio Unit. + ITBIS]]</f>
        <v>0</v>
      </c>
    </row>
    <row r="134" spans="1:6" s="5" customFormat="1" ht="18.75" x14ac:dyDescent="0.3">
      <c r="A134" s="11">
        <v>46105</v>
      </c>
      <c r="B134" s="17" t="s">
        <v>132</v>
      </c>
      <c r="C134" s="7" t="s">
        <v>2</v>
      </c>
      <c r="D134" s="13">
        <v>40</v>
      </c>
      <c r="E134" s="14">
        <v>35.39</v>
      </c>
      <c r="F134" s="4">
        <f>+Tabla1[[#This Row],[EXITENCIA]]*Tabla1[[#This Row],[Precio Unit. + ITBIS]]</f>
        <v>1415.6</v>
      </c>
    </row>
    <row r="135" spans="1:6" ht="15.75" x14ac:dyDescent="0.25">
      <c r="A135" s="11">
        <v>46105</v>
      </c>
      <c r="B135" s="17" t="s">
        <v>133</v>
      </c>
      <c r="C135" s="7" t="s">
        <v>2</v>
      </c>
      <c r="D135" s="13">
        <v>0</v>
      </c>
      <c r="E135" s="14">
        <v>680.46</v>
      </c>
      <c r="F135" s="4">
        <f>+Tabla1[[#This Row],[EXITENCIA]]*Tabla1[[#This Row],[Precio Unit. + ITBIS]]</f>
        <v>0</v>
      </c>
    </row>
    <row r="136" spans="1:6" ht="15.75" x14ac:dyDescent="0.25">
      <c r="A136" s="11"/>
      <c r="B136" s="12"/>
      <c r="C136" s="7"/>
      <c r="D136" s="13"/>
      <c r="E136" s="14"/>
      <c r="F136" s="18">
        <f>SUM(F6:F135)</f>
        <v>1405730.4370917501</v>
      </c>
    </row>
    <row r="141" spans="1:6" x14ac:dyDescent="0.25">
      <c r="B141" s="19"/>
      <c r="D141" s="19"/>
      <c r="E141" s="19"/>
    </row>
    <row r="142" spans="1:6" x14ac:dyDescent="0.25">
      <c r="B142" s="20" t="s">
        <v>124</v>
      </c>
      <c r="D142" s="25" t="s">
        <v>123</v>
      </c>
      <c r="E142" s="25"/>
    </row>
    <row r="145" spans="4:4" x14ac:dyDescent="0.25">
      <c r="D145" t="s">
        <v>125</v>
      </c>
    </row>
  </sheetData>
  <mergeCells count="4">
    <mergeCell ref="A4:F4"/>
    <mergeCell ref="A3:F3"/>
    <mergeCell ref="A1:F2"/>
    <mergeCell ref="D142:E142"/>
  </mergeCells>
  <pageMargins left="0.7" right="0.7" top="0.75" bottom="0.75" header="0.3" footer="0.3"/>
  <pageSetup scale="9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57" workbookViewId="0">
      <selection activeCell="B122" sqref="B122"/>
    </sheetView>
  </sheetViews>
  <sheetFormatPr baseColWidth="10" defaultRowHeight="15" x14ac:dyDescent="0.25"/>
  <cols>
    <col min="2" max="2" width="29" customWidth="1"/>
    <col min="3" max="3" width="17.140625" customWidth="1"/>
    <col min="4" max="4" width="16.42578125" customWidth="1"/>
    <col min="5" max="6" width="17.28515625" customWidth="1"/>
  </cols>
  <sheetData>
    <row r="1" spans="1:6" x14ac:dyDescent="0.25">
      <c r="A1" s="24" t="s">
        <v>115</v>
      </c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ht="21" x14ac:dyDescent="0.35">
      <c r="A3" s="23" t="s">
        <v>116</v>
      </c>
      <c r="B3" s="23"/>
      <c r="C3" s="23"/>
      <c r="D3" s="23"/>
      <c r="E3" s="23"/>
      <c r="F3" s="23"/>
    </row>
    <row r="4" spans="1:6" x14ac:dyDescent="0.25">
      <c r="A4" s="21" t="s">
        <v>143</v>
      </c>
      <c r="B4" s="22"/>
      <c r="C4" s="22"/>
      <c r="D4" s="22"/>
      <c r="E4" s="22"/>
      <c r="F4" s="22"/>
    </row>
    <row r="5" spans="1:6" x14ac:dyDescent="0.25">
      <c r="A5" s="1" t="s">
        <v>0</v>
      </c>
      <c r="B5" s="2" t="s">
        <v>1</v>
      </c>
      <c r="C5" s="9" t="s">
        <v>2</v>
      </c>
      <c r="D5" s="2" t="s">
        <v>117</v>
      </c>
      <c r="E5" s="3" t="s">
        <v>3</v>
      </c>
      <c r="F5" s="3" t="s">
        <v>4</v>
      </c>
    </row>
    <row r="6" spans="1:6" ht="15.75" x14ac:dyDescent="0.25">
      <c r="A6" s="11">
        <v>46105</v>
      </c>
      <c r="B6" s="6" t="s">
        <v>5</v>
      </c>
      <c r="C6" s="7" t="s">
        <v>2</v>
      </c>
      <c r="D6" s="7"/>
      <c r="E6" s="4">
        <v>40</v>
      </c>
      <c r="F6" s="4">
        <f>+Tabla13[[#This Row],[EXITENCIA]]*Tabla13[[#This Row],[Precio Unit. + ITBIS]]</f>
        <v>0</v>
      </c>
    </row>
    <row r="7" spans="1:6" ht="15.75" x14ac:dyDescent="0.25">
      <c r="A7" s="11">
        <v>46105</v>
      </c>
      <c r="B7" s="6" t="s">
        <v>6</v>
      </c>
      <c r="C7" s="7" t="s">
        <v>2</v>
      </c>
      <c r="D7" s="7"/>
      <c r="E7" s="4">
        <v>25</v>
      </c>
      <c r="F7" s="4">
        <f>+Tabla13[[#This Row],[EXITENCIA]]*Tabla13[[#This Row],[Precio Unit. + ITBIS]]</f>
        <v>0</v>
      </c>
    </row>
    <row r="8" spans="1:6" ht="15.75" x14ac:dyDescent="0.25">
      <c r="A8" s="11">
        <v>46105</v>
      </c>
      <c r="B8" s="6" t="s">
        <v>7</v>
      </c>
      <c r="C8" s="7" t="s">
        <v>2</v>
      </c>
      <c r="D8" s="7"/>
      <c r="E8" s="4">
        <v>30</v>
      </c>
      <c r="F8" s="4">
        <f>+Tabla13[[#This Row],[EXITENCIA]]*Tabla13[[#This Row],[Precio Unit. + ITBIS]]</f>
        <v>0</v>
      </c>
    </row>
    <row r="9" spans="1:6" ht="15.75" x14ac:dyDescent="0.25">
      <c r="A9" s="11">
        <v>46105</v>
      </c>
      <c r="B9" s="6" t="s">
        <v>141</v>
      </c>
      <c r="C9" s="7" t="s">
        <v>2</v>
      </c>
      <c r="D9" s="7"/>
      <c r="E9" s="4">
        <v>305.88</v>
      </c>
      <c r="F9" s="4">
        <f>+Tabla13[[#This Row],[EXITENCIA]]*Tabla13[[#This Row],[Precio Unit. + ITBIS]]</f>
        <v>0</v>
      </c>
    </row>
    <row r="10" spans="1:6" ht="15.75" x14ac:dyDescent="0.25">
      <c r="A10" s="11">
        <v>46105</v>
      </c>
      <c r="B10" s="6" t="s">
        <v>8</v>
      </c>
      <c r="C10" s="7" t="s">
        <v>2</v>
      </c>
      <c r="D10" s="7"/>
      <c r="E10" s="4">
        <v>525</v>
      </c>
      <c r="F10" s="4">
        <f>+Tabla13[[#This Row],[EXITENCIA]]*Tabla13[[#This Row],[Precio Unit. + ITBIS]]</f>
        <v>0</v>
      </c>
    </row>
    <row r="11" spans="1:6" ht="15.75" x14ac:dyDescent="0.25">
      <c r="A11" s="11">
        <v>46105</v>
      </c>
      <c r="B11" s="6" t="s">
        <v>9</v>
      </c>
      <c r="C11" s="7" t="s">
        <v>2</v>
      </c>
      <c r="D11" s="7"/>
      <c r="E11" s="4">
        <v>265</v>
      </c>
      <c r="F11" s="4">
        <f>+Tabla13[[#This Row],[EXITENCIA]]*Tabla13[[#This Row],[Precio Unit. + ITBIS]]</f>
        <v>0</v>
      </c>
    </row>
    <row r="12" spans="1:6" ht="15.75" x14ac:dyDescent="0.25">
      <c r="A12" s="11">
        <v>46105</v>
      </c>
      <c r="B12" s="6" t="s">
        <v>10</v>
      </c>
      <c r="C12" s="7" t="s">
        <v>2</v>
      </c>
      <c r="D12" s="7"/>
      <c r="E12" s="4">
        <v>150</v>
      </c>
      <c r="F12" s="4">
        <f>+Tabla13[[#This Row],[EXITENCIA]]*Tabla13[[#This Row],[Precio Unit. + ITBIS]]</f>
        <v>0</v>
      </c>
    </row>
    <row r="13" spans="1:6" ht="15.75" x14ac:dyDescent="0.25">
      <c r="A13" s="11">
        <v>46105</v>
      </c>
      <c r="B13" s="6" t="s">
        <v>11</v>
      </c>
      <c r="C13" s="7" t="s">
        <v>2</v>
      </c>
      <c r="D13" s="7"/>
      <c r="E13" s="4">
        <v>80</v>
      </c>
      <c r="F13" s="4">
        <f>+Tabla13[[#This Row],[EXITENCIA]]*Tabla13[[#This Row],[Precio Unit. + ITBIS]]</f>
        <v>0</v>
      </c>
    </row>
    <row r="14" spans="1:6" ht="15.75" x14ac:dyDescent="0.25">
      <c r="A14" s="11">
        <v>46105</v>
      </c>
      <c r="B14" s="6" t="s">
        <v>12</v>
      </c>
      <c r="C14" s="7" t="s">
        <v>2</v>
      </c>
      <c r="D14" s="7"/>
      <c r="E14" s="4">
        <v>425</v>
      </c>
      <c r="F14" s="4">
        <f>+Tabla13[[#This Row],[EXITENCIA]]*Tabla13[[#This Row],[Precio Unit. + ITBIS]]</f>
        <v>0</v>
      </c>
    </row>
    <row r="15" spans="1:6" ht="15.75" x14ac:dyDescent="0.25">
      <c r="A15" s="11">
        <v>46105</v>
      </c>
      <c r="B15" s="6" t="s">
        <v>13</v>
      </c>
      <c r="C15" s="7" t="s">
        <v>2</v>
      </c>
      <c r="D15" s="7"/>
      <c r="E15" s="4">
        <v>70.8</v>
      </c>
      <c r="F15" s="4">
        <f>+Tabla13[[#This Row],[EXITENCIA]]*Tabla13[[#This Row],[Precio Unit. + ITBIS]]</f>
        <v>0</v>
      </c>
    </row>
    <row r="16" spans="1:6" ht="15.75" x14ac:dyDescent="0.25">
      <c r="A16" s="11">
        <v>46105</v>
      </c>
      <c r="B16" s="6" t="s">
        <v>14</v>
      </c>
      <c r="C16" s="7" t="s">
        <v>2</v>
      </c>
      <c r="D16" s="7"/>
      <c r="E16" s="4">
        <f>+(((60*10)+91.53)/10)</f>
        <v>69.152999999999992</v>
      </c>
      <c r="F16" s="4">
        <f>+Tabla13[[#This Row],[EXITENCIA]]*Tabla13[[#This Row],[Precio Unit. + ITBIS]]</f>
        <v>0</v>
      </c>
    </row>
    <row r="17" spans="1:6" ht="15.75" x14ac:dyDescent="0.25">
      <c r="A17" s="11">
        <v>46105</v>
      </c>
      <c r="B17" s="6" t="s">
        <v>121</v>
      </c>
      <c r="C17" s="7" t="s">
        <v>2</v>
      </c>
      <c r="D17" s="16"/>
      <c r="E17" s="4">
        <f t="shared" ref="E17:E18" si="0">+(((60*10)+91.53)/10)</f>
        <v>69.152999999999992</v>
      </c>
      <c r="F17" s="4">
        <f>+Tabla13[[#This Row],[EXITENCIA]]*Tabla13[[#This Row],[Precio Unit. + ITBIS]]</f>
        <v>0</v>
      </c>
    </row>
    <row r="18" spans="1:6" ht="15.75" x14ac:dyDescent="0.25">
      <c r="A18" s="11">
        <v>46105</v>
      </c>
      <c r="B18" s="6" t="s">
        <v>122</v>
      </c>
      <c r="C18" s="7" t="s">
        <v>2</v>
      </c>
      <c r="D18" s="16"/>
      <c r="E18" s="4">
        <f t="shared" si="0"/>
        <v>69.152999999999992</v>
      </c>
      <c r="F18" s="4">
        <f>+Tabla13[[#This Row],[EXITENCIA]]*Tabla13[[#This Row],[Precio Unit. + ITBIS]]</f>
        <v>0</v>
      </c>
    </row>
    <row r="19" spans="1:6" ht="15.75" x14ac:dyDescent="0.25">
      <c r="A19" s="11">
        <v>46105</v>
      </c>
      <c r="B19" s="6" t="s">
        <v>120</v>
      </c>
      <c r="C19" s="7" t="s">
        <v>2</v>
      </c>
      <c r="D19" s="16"/>
      <c r="E19" s="4">
        <v>70</v>
      </c>
      <c r="F19" s="4">
        <f>+Tabla13[[#This Row],[EXITENCIA]]*Tabla13[[#This Row],[Precio Unit. + ITBIS]]</f>
        <v>0</v>
      </c>
    </row>
    <row r="20" spans="1:6" ht="15.75" x14ac:dyDescent="0.25">
      <c r="A20" s="11">
        <v>46105</v>
      </c>
      <c r="B20" s="6" t="s">
        <v>15</v>
      </c>
      <c r="C20" s="7" t="s">
        <v>2</v>
      </c>
      <c r="D20" s="7"/>
      <c r="E20" s="4">
        <v>75</v>
      </c>
      <c r="F20" s="4">
        <f>+Tabla13[[#This Row],[EXITENCIA]]*Tabla13[[#This Row],[Precio Unit. + ITBIS]]</f>
        <v>0</v>
      </c>
    </row>
    <row r="21" spans="1:6" ht="15.75" x14ac:dyDescent="0.25">
      <c r="A21" s="11">
        <v>46105</v>
      </c>
      <c r="B21" s="6" t="s">
        <v>16</v>
      </c>
      <c r="C21" s="7" t="s">
        <v>2</v>
      </c>
      <c r="D21" s="7"/>
      <c r="E21" s="4">
        <v>130</v>
      </c>
      <c r="F21" s="4">
        <f>+Tabla13[[#This Row],[EXITENCIA]]*Tabla13[[#This Row],[Precio Unit. + ITBIS]]</f>
        <v>0</v>
      </c>
    </row>
    <row r="22" spans="1:6" ht="15.75" x14ac:dyDescent="0.25">
      <c r="A22" s="11">
        <v>46105</v>
      </c>
      <c r="B22" s="6" t="s">
        <v>17</v>
      </c>
      <c r="C22" s="7" t="s">
        <v>2</v>
      </c>
      <c r="D22" s="7"/>
      <c r="E22" s="4">
        <v>76.7</v>
      </c>
      <c r="F22" s="4">
        <f>+Tabla13[[#This Row],[EXITENCIA]]*Tabla13[[#This Row],[Precio Unit. + ITBIS]]</f>
        <v>0</v>
      </c>
    </row>
    <row r="23" spans="1:6" ht="15.75" x14ac:dyDescent="0.25">
      <c r="A23" s="11">
        <v>46105</v>
      </c>
      <c r="B23" s="6" t="s">
        <v>18</v>
      </c>
      <c r="C23" s="7" t="s">
        <v>2</v>
      </c>
      <c r="D23" s="7"/>
      <c r="E23" s="4">
        <v>50</v>
      </c>
      <c r="F23" s="4">
        <f>+Tabla13[[#This Row],[EXITENCIA]]*Tabla13[[#This Row],[Precio Unit. + ITBIS]]</f>
        <v>0</v>
      </c>
    </row>
    <row r="24" spans="1:6" ht="15.75" x14ac:dyDescent="0.25">
      <c r="A24" s="11">
        <v>46105</v>
      </c>
      <c r="B24" s="6" t="s">
        <v>19</v>
      </c>
      <c r="C24" s="7" t="s">
        <v>105</v>
      </c>
      <c r="D24" s="7"/>
      <c r="E24" s="4">
        <v>170.5</v>
      </c>
      <c r="F24" s="4">
        <f>+Tabla13[[#This Row],[EXITENCIA]]*Tabla13[[#This Row],[Precio Unit. + ITBIS]]</f>
        <v>0</v>
      </c>
    </row>
    <row r="25" spans="1:6" ht="15.75" x14ac:dyDescent="0.25">
      <c r="A25" s="11">
        <v>46105</v>
      </c>
      <c r="B25" s="6" t="s">
        <v>20</v>
      </c>
      <c r="C25" s="7" t="s">
        <v>2</v>
      </c>
      <c r="D25" s="7"/>
      <c r="E25" s="4">
        <v>300</v>
      </c>
      <c r="F25" s="4">
        <f>+Tabla13[[#This Row],[EXITENCIA]]*Tabla13[[#This Row],[Precio Unit. + ITBIS]]</f>
        <v>0</v>
      </c>
    </row>
    <row r="26" spans="1:6" ht="15.75" x14ac:dyDescent="0.25">
      <c r="A26" s="11">
        <v>46105</v>
      </c>
      <c r="B26" s="6" t="s">
        <v>21</v>
      </c>
      <c r="C26" s="7" t="s">
        <v>106</v>
      </c>
      <c r="D26" s="7"/>
      <c r="E26" s="4">
        <v>9.8000000000000007</v>
      </c>
      <c r="F26" s="4">
        <f>+Tabla13[[#This Row],[EXITENCIA]]*Tabla13[[#This Row],[Precio Unit. + ITBIS]]</f>
        <v>0</v>
      </c>
    </row>
    <row r="27" spans="1:6" ht="15.75" x14ac:dyDescent="0.25">
      <c r="A27" s="11">
        <v>46105</v>
      </c>
      <c r="B27" s="6" t="s">
        <v>118</v>
      </c>
      <c r="C27" s="7" t="s">
        <v>106</v>
      </c>
      <c r="D27" s="7"/>
      <c r="E27" s="4">
        <v>3.5</v>
      </c>
      <c r="F27" s="4">
        <f>+Tabla13[[#This Row],[EXITENCIA]]*Tabla13[[#This Row],[Precio Unit. + ITBIS]]</f>
        <v>0</v>
      </c>
    </row>
    <row r="28" spans="1:6" ht="15.75" x14ac:dyDescent="0.25">
      <c r="A28" s="11">
        <v>46105</v>
      </c>
      <c r="B28" s="6" t="s">
        <v>119</v>
      </c>
      <c r="C28" s="7" t="s">
        <v>106</v>
      </c>
      <c r="D28" s="7"/>
      <c r="E28" s="4">
        <f>24185.14/4000</f>
        <v>6.0462850000000001</v>
      </c>
      <c r="F28" s="4">
        <f>+Tabla13[[#This Row],[EXITENCIA]]*Tabla13[[#This Row],[Precio Unit. + ITBIS]]</f>
        <v>0</v>
      </c>
    </row>
    <row r="29" spans="1:6" ht="15.75" x14ac:dyDescent="0.25">
      <c r="A29" s="11">
        <v>46105</v>
      </c>
      <c r="B29" s="6" t="s">
        <v>22</v>
      </c>
      <c r="C29" s="7" t="s">
        <v>106</v>
      </c>
      <c r="D29" s="7"/>
      <c r="E29" s="4">
        <f>4500/4500</f>
        <v>1</v>
      </c>
      <c r="F29" s="4">
        <f>+Tabla13[[#This Row],[EXITENCIA]]*Tabla13[[#This Row],[Precio Unit. + ITBIS]]</f>
        <v>0</v>
      </c>
    </row>
    <row r="30" spans="1:6" ht="15.75" x14ac:dyDescent="0.25">
      <c r="A30" s="11">
        <v>46105</v>
      </c>
      <c r="B30" s="6" t="s">
        <v>23</v>
      </c>
      <c r="C30" s="7" t="s">
        <v>106</v>
      </c>
      <c r="D30" s="7"/>
      <c r="E30" s="4">
        <f>18256.84/10000</f>
        <v>1.8256840000000001</v>
      </c>
      <c r="F30" s="4">
        <f>+Tabla13[[#This Row],[EXITENCIA]]*Tabla13[[#This Row],[Precio Unit. + ITBIS]]</f>
        <v>0</v>
      </c>
    </row>
    <row r="31" spans="1:6" ht="15.75" x14ac:dyDescent="0.25">
      <c r="A31" s="11">
        <v>46105</v>
      </c>
      <c r="B31" s="6" t="s">
        <v>24</v>
      </c>
      <c r="C31" s="7" t="s">
        <v>106</v>
      </c>
      <c r="D31" s="7"/>
      <c r="E31" s="4">
        <v>1</v>
      </c>
      <c r="F31" s="4">
        <f>+Tabla13[[#This Row],[EXITENCIA]]*Tabla13[[#This Row],[Precio Unit. + ITBIS]]</f>
        <v>0</v>
      </c>
    </row>
    <row r="32" spans="1:6" ht="15.75" x14ac:dyDescent="0.25">
      <c r="A32" s="11">
        <v>46105</v>
      </c>
      <c r="B32" s="6" t="s">
        <v>25</v>
      </c>
      <c r="C32" s="7" t="s">
        <v>106</v>
      </c>
      <c r="D32" s="7"/>
      <c r="E32" s="4">
        <f>52750.53/8000</f>
        <v>6.5938162499999997</v>
      </c>
      <c r="F32" s="4">
        <f>+Tabla13[[#This Row],[EXITENCIA]]*Tabla13[[#This Row],[Precio Unit. + ITBIS]]</f>
        <v>0</v>
      </c>
    </row>
    <row r="33" spans="1:6" ht="15.75" x14ac:dyDescent="0.25">
      <c r="A33" s="11">
        <v>46105</v>
      </c>
      <c r="B33" s="6" t="s">
        <v>26</v>
      </c>
      <c r="C33" s="7" t="s">
        <v>106</v>
      </c>
      <c r="D33" s="7"/>
      <c r="E33" s="4">
        <f>96476.8/8000</f>
        <v>12.0596</v>
      </c>
      <c r="F33" s="4">
        <f>+Tabla13[[#This Row],[EXITENCIA]]*Tabla13[[#This Row],[Precio Unit. + ITBIS]]</f>
        <v>0</v>
      </c>
    </row>
    <row r="34" spans="1:6" ht="15.75" x14ac:dyDescent="0.25">
      <c r="A34" s="11">
        <v>46105</v>
      </c>
      <c r="B34" s="6" t="s">
        <v>27</v>
      </c>
      <c r="C34" s="7" t="s">
        <v>2</v>
      </c>
      <c r="D34" s="7"/>
      <c r="E34" s="4">
        <v>201.7</v>
      </c>
      <c r="F34" s="4">
        <f>+Tabla13[[#This Row],[EXITENCIA]]*Tabla13[[#This Row],[Precio Unit. + ITBIS]]</f>
        <v>0</v>
      </c>
    </row>
    <row r="35" spans="1:6" ht="15.75" x14ac:dyDescent="0.25">
      <c r="A35" s="11">
        <v>46105</v>
      </c>
      <c r="B35" s="6" t="s">
        <v>28</v>
      </c>
      <c r="C35" s="7" t="s">
        <v>2</v>
      </c>
      <c r="D35" s="7"/>
      <c r="E35" s="4">
        <v>55</v>
      </c>
      <c r="F35" s="4">
        <f>+Tabla13[[#This Row],[EXITENCIA]]*Tabla13[[#This Row],[Precio Unit. + ITBIS]]</f>
        <v>0</v>
      </c>
    </row>
    <row r="36" spans="1:6" ht="15.75" x14ac:dyDescent="0.25">
      <c r="A36" s="11">
        <v>46105</v>
      </c>
      <c r="B36" s="6" t="s">
        <v>29</v>
      </c>
      <c r="C36" s="7" t="s">
        <v>2</v>
      </c>
      <c r="D36" s="7"/>
      <c r="E36" s="4">
        <v>46.1</v>
      </c>
      <c r="F36" s="4">
        <f>+Tabla13[[#This Row],[EXITENCIA]]*Tabla13[[#This Row],[Precio Unit. + ITBIS]]</f>
        <v>0</v>
      </c>
    </row>
    <row r="37" spans="1:6" ht="15.75" x14ac:dyDescent="0.25">
      <c r="A37" s="11">
        <v>46105</v>
      </c>
      <c r="B37" s="6" t="s">
        <v>30</v>
      </c>
      <c r="C37" s="7" t="s">
        <v>2</v>
      </c>
      <c r="D37" s="7"/>
      <c r="E37" s="4">
        <f>+(((360*5)+274.58))/5</f>
        <v>414.916</v>
      </c>
      <c r="F37" s="4">
        <f>+Tabla13[[#This Row],[EXITENCIA]]*Tabla13[[#This Row],[Precio Unit. + ITBIS]]</f>
        <v>0</v>
      </c>
    </row>
    <row r="38" spans="1:6" ht="15.75" x14ac:dyDescent="0.25">
      <c r="A38" s="11">
        <v>46105</v>
      </c>
      <c r="B38" s="6" t="s">
        <v>31</v>
      </c>
      <c r="C38" s="7" t="s">
        <v>2</v>
      </c>
      <c r="D38" s="7"/>
      <c r="E38" s="4">
        <v>40</v>
      </c>
      <c r="F38" s="4">
        <f>+Tabla13[[#This Row],[EXITENCIA]]*Tabla13[[#This Row],[Precio Unit. + ITBIS]]</f>
        <v>0</v>
      </c>
    </row>
    <row r="39" spans="1:6" ht="15.75" x14ac:dyDescent="0.25">
      <c r="A39" s="11">
        <v>46105</v>
      </c>
      <c r="B39" s="6" t="s">
        <v>32</v>
      </c>
      <c r="C39" s="7" t="s">
        <v>2</v>
      </c>
      <c r="D39" s="7"/>
      <c r="E39" s="4">
        <v>60</v>
      </c>
      <c r="F39" s="4">
        <f>+Tabla13[[#This Row],[EXITENCIA]]*Tabla13[[#This Row],[Precio Unit. + ITBIS]]</f>
        <v>0</v>
      </c>
    </row>
    <row r="40" spans="1:6" ht="15.75" x14ac:dyDescent="0.25">
      <c r="A40" s="11">
        <v>46105</v>
      </c>
      <c r="B40" s="6" t="s">
        <v>33</v>
      </c>
      <c r="C40" s="7" t="s">
        <v>2</v>
      </c>
      <c r="D40" s="7"/>
      <c r="E40" s="4">
        <v>290</v>
      </c>
      <c r="F40" s="4">
        <f>+Tabla13[[#This Row],[EXITENCIA]]*Tabla13[[#This Row],[Precio Unit. + ITBIS]]</f>
        <v>0</v>
      </c>
    </row>
    <row r="41" spans="1:6" ht="15.75" x14ac:dyDescent="0.25">
      <c r="A41" s="11">
        <v>46105</v>
      </c>
      <c r="B41" s="6" t="s">
        <v>34</v>
      </c>
      <c r="C41" s="7" t="s">
        <v>2</v>
      </c>
      <c r="D41" s="7"/>
      <c r="E41" s="4">
        <v>170</v>
      </c>
      <c r="F41" s="4">
        <f>+Tabla13[[#This Row],[EXITENCIA]]*Tabla13[[#This Row],[Precio Unit. + ITBIS]]</f>
        <v>0</v>
      </c>
    </row>
    <row r="42" spans="1:6" ht="15.75" x14ac:dyDescent="0.25">
      <c r="A42" s="11">
        <v>46105</v>
      </c>
      <c r="B42" s="6" t="s">
        <v>35</v>
      </c>
      <c r="C42" s="7" t="s">
        <v>2</v>
      </c>
      <c r="D42" s="7"/>
      <c r="E42" s="4">
        <v>155</v>
      </c>
      <c r="F42" s="4">
        <f>+Tabla13[[#This Row],[EXITENCIA]]*Tabla13[[#This Row],[Precio Unit. + ITBIS]]</f>
        <v>0</v>
      </c>
    </row>
    <row r="43" spans="1:6" ht="15.75" x14ac:dyDescent="0.25">
      <c r="A43" s="11">
        <v>46105</v>
      </c>
      <c r="B43" s="6" t="s">
        <v>142</v>
      </c>
      <c r="C43" s="7" t="s">
        <v>2</v>
      </c>
      <c r="D43" s="7"/>
      <c r="E43" s="4">
        <v>250</v>
      </c>
      <c r="F43" s="4">
        <f>+Tabla13[[#This Row],[EXITENCIA]]*Tabla13[[#This Row],[Precio Unit. + ITBIS]]</f>
        <v>0</v>
      </c>
    </row>
    <row r="44" spans="1:6" ht="15.75" x14ac:dyDescent="0.25">
      <c r="A44" s="11">
        <v>46105</v>
      </c>
      <c r="B44" s="6" t="s">
        <v>36</v>
      </c>
      <c r="C44" s="7" t="s">
        <v>2</v>
      </c>
      <c r="D44" s="7"/>
      <c r="E44" s="4">
        <v>160</v>
      </c>
      <c r="F44" s="4">
        <f>+Tabla13[[#This Row],[EXITENCIA]]*Tabla13[[#This Row],[Precio Unit. + ITBIS]]</f>
        <v>0</v>
      </c>
    </row>
    <row r="45" spans="1:6" ht="15.75" x14ac:dyDescent="0.25">
      <c r="A45" s="11">
        <v>46105</v>
      </c>
      <c r="B45" s="6" t="s">
        <v>37</v>
      </c>
      <c r="C45" s="7" t="s">
        <v>2</v>
      </c>
      <c r="D45" s="7"/>
      <c r="E45" s="4">
        <f>2652.43+477.43</f>
        <v>3129.8599999999997</v>
      </c>
      <c r="F45" s="4">
        <f>+Tabla13[[#This Row],[EXITENCIA]]*Tabla13[[#This Row],[Precio Unit. + ITBIS]]</f>
        <v>0</v>
      </c>
    </row>
    <row r="46" spans="1:6" ht="15.75" x14ac:dyDescent="0.25">
      <c r="A46" s="11">
        <v>46105</v>
      </c>
      <c r="B46" s="6" t="s">
        <v>38</v>
      </c>
      <c r="C46" s="7" t="s">
        <v>2</v>
      </c>
      <c r="D46" s="7"/>
      <c r="E46" s="4">
        <v>147.5</v>
      </c>
      <c r="F46" s="4">
        <f>+Tabla13[[#This Row],[EXITENCIA]]*Tabla13[[#This Row],[Precio Unit. + ITBIS]]</f>
        <v>0</v>
      </c>
    </row>
    <row r="47" spans="1:6" ht="15.75" x14ac:dyDescent="0.25">
      <c r="A47" s="11">
        <v>46105</v>
      </c>
      <c r="B47" s="6" t="s">
        <v>39</v>
      </c>
      <c r="C47" s="7" t="s">
        <v>2</v>
      </c>
      <c r="D47" s="7"/>
      <c r="E47" s="4">
        <v>147.5</v>
      </c>
      <c r="F47" s="4">
        <f>+Tabla13[[#This Row],[EXITENCIA]]*Tabla13[[#This Row],[Precio Unit. + ITBIS]]</f>
        <v>0</v>
      </c>
    </row>
    <row r="48" spans="1:6" ht="15.75" x14ac:dyDescent="0.25">
      <c r="A48" s="11">
        <v>46105</v>
      </c>
      <c r="B48" s="6" t="s">
        <v>40</v>
      </c>
      <c r="C48" s="7" t="s">
        <v>2</v>
      </c>
      <c r="D48" s="7"/>
      <c r="E48" s="4">
        <v>147.5</v>
      </c>
      <c r="F48" s="4">
        <f>+Tabla13[[#This Row],[EXITENCIA]]*Tabla13[[#This Row],[Precio Unit. + ITBIS]]</f>
        <v>0</v>
      </c>
    </row>
    <row r="49" spans="1:6" ht="15.75" x14ac:dyDescent="0.25">
      <c r="A49" s="11">
        <v>46105</v>
      </c>
      <c r="B49" s="6" t="s">
        <v>41</v>
      </c>
      <c r="C49" s="7" t="s">
        <v>2</v>
      </c>
      <c r="D49" s="7"/>
      <c r="E49" s="4">
        <v>147.5</v>
      </c>
      <c r="F49" s="4">
        <f>+Tabla13[[#This Row],[EXITENCIA]]*Tabla13[[#This Row],[Precio Unit. + ITBIS]]</f>
        <v>0</v>
      </c>
    </row>
    <row r="50" spans="1:6" ht="15.75" x14ac:dyDescent="0.25">
      <c r="A50" s="11">
        <v>46105</v>
      </c>
      <c r="B50" s="6" t="s">
        <v>42</v>
      </c>
      <c r="C50" s="7" t="s">
        <v>2</v>
      </c>
      <c r="D50" s="7"/>
      <c r="E50" s="4">
        <v>7</v>
      </c>
      <c r="F50" s="4">
        <f>+Tabla13[[#This Row],[EXITENCIA]]*Tabla13[[#This Row],[Precio Unit. + ITBIS]]</f>
        <v>0</v>
      </c>
    </row>
    <row r="51" spans="1:6" ht="15.75" x14ac:dyDescent="0.25">
      <c r="A51" s="11">
        <v>46105</v>
      </c>
      <c r="B51" s="6" t="s">
        <v>43</v>
      </c>
      <c r="C51" s="7" t="s">
        <v>2</v>
      </c>
      <c r="D51" s="7"/>
      <c r="E51" s="4">
        <v>370</v>
      </c>
      <c r="F51" s="4">
        <f>+Tabla13[[#This Row],[EXITENCIA]]*Tabla13[[#This Row],[Precio Unit. + ITBIS]]</f>
        <v>0</v>
      </c>
    </row>
    <row r="52" spans="1:6" ht="15.75" x14ac:dyDescent="0.25">
      <c r="A52" s="11">
        <v>46105</v>
      </c>
      <c r="B52" s="6" t="s">
        <v>44</v>
      </c>
      <c r="C52" s="7" t="s">
        <v>2</v>
      </c>
      <c r="D52" s="7"/>
      <c r="E52" s="4">
        <v>275</v>
      </c>
      <c r="F52" s="4">
        <f>+Tabla13[[#This Row],[EXITENCIA]]*Tabla13[[#This Row],[Precio Unit. + ITBIS]]</f>
        <v>0</v>
      </c>
    </row>
    <row r="53" spans="1:6" ht="15.75" x14ac:dyDescent="0.25">
      <c r="A53" s="11">
        <v>46105</v>
      </c>
      <c r="B53" s="6" t="s">
        <v>45</v>
      </c>
      <c r="C53" s="7" t="s">
        <v>2</v>
      </c>
      <c r="D53" s="7"/>
      <c r="E53" s="4">
        <v>60</v>
      </c>
      <c r="F53" s="4">
        <f>+Tabla13[[#This Row],[EXITENCIA]]*Tabla13[[#This Row],[Precio Unit. + ITBIS]]</f>
        <v>0</v>
      </c>
    </row>
    <row r="54" spans="1:6" ht="15.75" x14ac:dyDescent="0.25">
      <c r="A54" s="11">
        <v>46105</v>
      </c>
      <c r="B54" s="6" t="s">
        <v>46</v>
      </c>
      <c r="C54" s="7" t="s">
        <v>2</v>
      </c>
      <c r="D54" s="7"/>
      <c r="E54" s="4">
        <v>46.1</v>
      </c>
      <c r="F54" s="4">
        <f>+Tabla13[[#This Row],[EXITENCIA]]*Tabla13[[#This Row],[Precio Unit. + ITBIS]]</f>
        <v>0</v>
      </c>
    </row>
    <row r="55" spans="1:6" ht="15.75" x14ac:dyDescent="0.25">
      <c r="A55" s="11">
        <v>46105</v>
      </c>
      <c r="B55" s="6" t="s">
        <v>47</v>
      </c>
      <c r="C55" s="7" t="s">
        <v>2</v>
      </c>
      <c r="D55" s="7"/>
      <c r="E55" s="4">
        <f>+(3500+533.9)/100</f>
        <v>40.338999999999999</v>
      </c>
      <c r="F55" s="4">
        <f>+Tabla13[[#This Row],[EXITENCIA]]*Tabla13[[#This Row],[Precio Unit. + ITBIS]]</f>
        <v>0</v>
      </c>
    </row>
    <row r="56" spans="1:6" ht="15.75" x14ac:dyDescent="0.25">
      <c r="A56" s="11">
        <v>46105</v>
      </c>
      <c r="B56" s="6" t="s">
        <v>48</v>
      </c>
      <c r="C56" s="7" t="s">
        <v>2</v>
      </c>
      <c r="D56" s="7"/>
      <c r="E56" s="4">
        <v>1037.29</v>
      </c>
      <c r="F56" s="4">
        <f>+Tabla13[[#This Row],[EXITENCIA]]*Tabla13[[#This Row],[Precio Unit. + ITBIS]]</f>
        <v>0</v>
      </c>
    </row>
    <row r="57" spans="1:6" ht="15.75" x14ac:dyDescent="0.25">
      <c r="A57" s="11">
        <v>46105</v>
      </c>
      <c r="B57" s="6" t="s">
        <v>49</v>
      </c>
      <c r="C57" s="7" t="s">
        <v>2</v>
      </c>
      <c r="D57" s="7"/>
      <c r="E57" s="4">
        <v>14.146000000000001</v>
      </c>
      <c r="F57" s="4">
        <f>+Tabla13[[#This Row],[EXITENCIA]]*Tabla13[[#This Row],[Precio Unit. + ITBIS]]</f>
        <v>0</v>
      </c>
    </row>
    <row r="58" spans="1:6" ht="15.75" x14ac:dyDescent="0.25">
      <c r="A58" s="11">
        <v>46105</v>
      </c>
      <c r="B58" s="6" t="s">
        <v>50</v>
      </c>
      <c r="C58" s="7" t="s">
        <v>2</v>
      </c>
      <c r="D58" s="7"/>
      <c r="E58" s="4">
        <v>210</v>
      </c>
      <c r="F58" s="4">
        <f>+Tabla13[[#This Row],[EXITENCIA]]*Tabla13[[#This Row],[Precio Unit. + ITBIS]]</f>
        <v>0</v>
      </c>
    </row>
    <row r="59" spans="1:6" ht="15.75" x14ac:dyDescent="0.25">
      <c r="A59" s="11">
        <v>46105</v>
      </c>
      <c r="B59" s="6" t="s">
        <v>51</v>
      </c>
      <c r="C59" s="7" t="s">
        <v>2</v>
      </c>
      <c r="D59" s="7"/>
      <c r="E59" s="4">
        <v>136</v>
      </c>
      <c r="F59" s="4">
        <f>+Tabla13[[#This Row],[EXITENCIA]]*Tabla13[[#This Row],[Precio Unit. + ITBIS]]</f>
        <v>0</v>
      </c>
    </row>
    <row r="60" spans="1:6" ht="15.75" x14ac:dyDescent="0.25">
      <c r="A60" s="11">
        <v>46105</v>
      </c>
      <c r="B60" s="6" t="s">
        <v>52</v>
      </c>
      <c r="C60" s="7" t="s">
        <v>2</v>
      </c>
      <c r="D60" s="7"/>
      <c r="E60" s="4">
        <v>40</v>
      </c>
      <c r="F60" s="4">
        <f>+Tabla13[[#This Row],[EXITENCIA]]*Tabla13[[#This Row],[Precio Unit. + ITBIS]]</f>
        <v>0</v>
      </c>
    </row>
    <row r="61" spans="1:6" ht="15.75" x14ac:dyDescent="0.25">
      <c r="A61" s="11">
        <v>46105</v>
      </c>
      <c r="B61" s="6" t="s">
        <v>53</v>
      </c>
      <c r="C61" s="7" t="s">
        <v>2</v>
      </c>
      <c r="D61" s="7"/>
      <c r="E61" s="4">
        <v>45</v>
      </c>
      <c r="F61" s="4">
        <f>+Tabla13[[#This Row],[EXITENCIA]]*Tabla13[[#This Row],[Precio Unit. + ITBIS]]</f>
        <v>0</v>
      </c>
    </row>
    <row r="62" spans="1:6" ht="15.75" x14ac:dyDescent="0.25">
      <c r="A62" s="11">
        <v>46105</v>
      </c>
      <c r="B62" s="6" t="s">
        <v>54</v>
      </c>
      <c r="C62" s="7" t="s">
        <v>2</v>
      </c>
      <c r="D62" s="7"/>
      <c r="E62" s="4">
        <v>40</v>
      </c>
      <c r="F62" s="4">
        <f>+Tabla13[[#This Row],[EXITENCIA]]*Tabla13[[#This Row],[Precio Unit. + ITBIS]]</f>
        <v>0</v>
      </c>
    </row>
    <row r="63" spans="1:6" ht="15.75" x14ac:dyDescent="0.25">
      <c r="A63" s="11">
        <v>46105</v>
      </c>
      <c r="B63" s="6" t="s">
        <v>55</v>
      </c>
      <c r="C63" s="7" t="s">
        <v>2</v>
      </c>
      <c r="D63" s="7"/>
      <c r="E63" s="4">
        <v>235</v>
      </c>
      <c r="F63" s="4">
        <f>+Tabla13[[#This Row],[EXITENCIA]]*Tabla13[[#This Row],[Precio Unit. + ITBIS]]</f>
        <v>0</v>
      </c>
    </row>
    <row r="64" spans="1:6" ht="15.75" x14ac:dyDescent="0.25">
      <c r="A64" s="11">
        <v>46105</v>
      </c>
      <c r="B64" s="6" t="s">
        <v>56</v>
      </c>
      <c r="C64" s="7" t="s">
        <v>2</v>
      </c>
      <c r="D64" s="7"/>
      <c r="E64" s="4">
        <v>235</v>
      </c>
      <c r="F64" s="4">
        <f>+Tabla13[[#This Row],[EXITENCIA]]*Tabla13[[#This Row],[Precio Unit. + ITBIS]]</f>
        <v>0</v>
      </c>
    </row>
    <row r="65" spans="1:6" ht="15.75" x14ac:dyDescent="0.25">
      <c r="A65" s="11">
        <v>46105</v>
      </c>
      <c r="B65" s="6" t="s">
        <v>57</v>
      </c>
      <c r="C65" s="7" t="s">
        <v>2</v>
      </c>
      <c r="D65" s="7"/>
      <c r="E65" s="4">
        <v>120</v>
      </c>
      <c r="F65" s="4">
        <f>+Tabla13[[#This Row],[EXITENCIA]]*Tabla13[[#This Row],[Precio Unit. + ITBIS]]</f>
        <v>0</v>
      </c>
    </row>
    <row r="66" spans="1:6" ht="15.75" x14ac:dyDescent="0.25">
      <c r="A66" s="11">
        <v>46105</v>
      </c>
      <c r="B66" s="6" t="s">
        <v>58</v>
      </c>
      <c r="C66" s="7" t="s">
        <v>2</v>
      </c>
      <c r="D66" s="7"/>
      <c r="E66" s="4">
        <v>130</v>
      </c>
      <c r="F66" s="4">
        <f>+Tabla13[[#This Row],[EXITENCIA]]*Tabla13[[#This Row],[Precio Unit. + ITBIS]]</f>
        <v>0</v>
      </c>
    </row>
    <row r="67" spans="1:6" ht="15.75" x14ac:dyDescent="0.25">
      <c r="A67" s="11">
        <v>46105</v>
      </c>
      <c r="B67" s="6" t="s">
        <v>59</v>
      </c>
      <c r="C67" s="7" t="s">
        <v>2</v>
      </c>
      <c r="D67" s="7"/>
      <c r="E67" s="4">
        <v>30</v>
      </c>
      <c r="F67" s="4">
        <f>+Tabla13[[#This Row],[EXITENCIA]]*Tabla13[[#This Row],[Precio Unit. + ITBIS]]</f>
        <v>0</v>
      </c>
    </row>
    <row r="68" spans="1:6" ht="15.75" x14ac:dyDescent="0.25">
      <c r="A68" s="11">
        <v>46105</v>
      </c>
      <c r="B68" s="6" t="s">
        <v>60</v>
      </c>
      <c r="C68" s="7" t="s">
        <v>2</v>
      </c>
      <c r="D68" s="7"/>
      <c r="E68" s="4">
        <v>325</v>
      </c>
      <c r="F68" s="4">
        <f>+Tabla13[[#This Row],[EXITENCIA]]*Tabla13[[#This Row],[Precio Unit. + ITBIS]]</f>
        <v>0</v>
      </c>
    </row>
    <row r="69" spans="1:6" ht="15.75" x14ac:dyDescent="0.25">
      <c r="A69" s="11">
        <v>46105</v>
      </c>
      <c r="B69" s="6" t="s">
        <v>61</v>
      </c>
      <c r="C69" s="7" t="s">
        <v>2</v>
      </c>
      <c r="D69" s="7"/>
      <c r="E69" s="4">
        <f>(85000+19830.51)/200</f>
        <v>524.15255000000002</v>
      </c>
      <c r="F69" s="4">
        <f>+Tabla13[[#This Row],[EXITENCIA]]*Tabla13[[#This Row],[Precio Unit. + ITBIS]]</f>
        <v>0</v>
      </c>
    </row>
    <row r="70" spans="1:6" ht="15.75" x14ac:dyDescent="0.25">
      <c r="A70" s="11">
        <v>46105</v>
      </c>
      <c r="B70" s="6" t="s">
        <v>62</v>
      </c>
      <c r="C70" s="7" t="s">
        <v>2</v>
      </c>
      <c r="D70" s="7"/>
      <c r="E70" s="4">
        <v>30</v>
      </c>
      <c r="F70" s="4">
        <f>+Tabla13[[#This Row],[EXITENCIA]]*Tabla13[[#This Row],[Precio Unit. + ITBIS]]</f>
        <v>0</v>
      </c>
    </row>
    <row r="71" spans="1:6" ht="15.75" x14ac:dyDescent="0.25">
      <c r="A71" s="11">
        <v>46105</v>
      </c>
      <c r="B71" s="6" t="s">
        <v>63</v>
      </c>
      <c r="C71" s="7" t="s">
        <v>2</v>
      </c>
      <c r="D71" s="7"/>
      <c r="E71" s="4">
        <v>8</v>
      </c>
      <c r="F71" s="4">
        <f>+Tabla13[[#This Row],[EXITENCIA]]*Tabla13[[#This Row],[Precio Unit. + ITBIS]]</f>
        <v>0</v>
      </c>
    </row>
    <row r="72" spans="1:6" ht="15.75" x14ac:dyDescent="0.25">
      <c r="A72" s="11">
        <v>46105</v>
      </c>
      <c r="B72" s="6" t="s">
        <v>64</v>
      </c>
      <c r="C72" s="7" t="s">
        <v>105</v>
      </c>
      <c r="D72" s="7"/>
      <c r="E72" s="4">
        <v>145</v>
      </c>
      <c r="F72" s="4">
        <f>+Tabla13[[#This Row],[EXITENCIA]]*Tabla13[[#This Row],[Precio Unit. + ITBIS]]</f>
        <v>0</v>
      </c>
    </row>
    <row r="73" spans="1:6" ht="15.75" x14ac:dyDescent="0.25">
      <c r="A73" s="11">
        <v>46105</v>
      </c>
      <c r="B73" s="6" t="s">
        <v>65</v>
      </c>
      <c r="C73" s="7" t="s">
        <v>105</v>
      </c>
      <c r="D73" s="7"/>
      <c r="E73" s="4">
        <v>4206.78</v>
      </c>
      <c r="F73" s="4">
        <f>+Tabla13[[#This Row],[EXITENCIA]]*Tabla13[[#This Row],[Precio Unit. + ITBIS]]</f>
        <v>0</v>
      </c>
    </row>
    <row r="74" spans="1:6" ht="15.75" x14ac:dyDescent="0.25">
      <c r="A74" s="11">
        <v>46105</v>
      </c>
      <c r="B74" s="6" t="s">
        <v>66</v>
      </c>
      <c r="C74" s="7" t="s">
        <v>2</v>
      </c>
      <c r="D74" s="7"/>
      <c r="E74" s="4">
        <v>218.32</v>
      </c>
      <c r="F74" s="4">
        <f>+Tabla13[[#This Row],[EXITENCIA]]*Tabla13[[#This Row],[Precio Unit. + ITBIS]]</f>
        <v>0</v>
      </c>
    </row>
    <row r="75" spans="1:6" ht="15.75" x14ac:dyDescent="0.25">
      <c r="A75" s="11">
        <v>46105</v>
      </c>
      <c r="B75" s="6" t="s">
        <v>67</v>
      </c>
      <c r="C75" s="7" t="s">
        <v>2</v>
      </c>
      <c r="D75" s="7"/>
      <c r="E75" s="4">
        <v>154</v>
      </c>
      <c r="F75" s="4">
        <f>+Tabla13[[#This Row],[EXITENCIA]]*Tabla13[[#This Row],[Precio Unit. + ITBIS]]</f>
        <v>0</v>
      </c>
    </row>
    <row r="76" spans="1:6" ht="15.75" x14ac:dyDescent="0.25">
      <c r="A76" s="11">
        <v>46105</v>
      </c>
      <c r="B76" s="6" t="s">
        <v>68</v>
      </c>
      <c r="C76" s="7" t="s">
        <v>2</v>
      </c>
      <c r="D76" s="7"/>
      <c r="E76" s="4">
        <v>675</v>
      </c>
      <c r="F76" s="4">
        <f>+Tabla13[[#This Row],[EXITENCIA]]*Tabla13[[#This Row],[Precio Unit. + ITBIS]]</f>
        <v>0</v>
      </c>
    </row>
    <row r="77" spans="1:6" ht="15.75" x14ac:dyDescent="0.25">
      <c r="A77" s="11">
        <v>46105</v>
      </c>
      <c r="B77" s="6" t="s">
        <v>69</v>
      </c>
      <c r="C77" s="7" t="s">
        <v>2</v>
      </c>
      <c r="D77" s="7"/>
      <c r="E77" s="4">
        <v>585</v>
      </c>
      <c r="F77" s="4">
        <f>+Tabla13[[#This Row],[EXITENCIA]]*Tabla13[[#This Row],[Precio Unit. + ITBIS]]</f>
        <v>0</v>
      </c>
    </row>
    <row r="78" spans="1:6" ht="15.75" x14ac:dyDescent="0.25">
      <c r="A78" s="11">
        <v>46105</v>
      </c>
      <c r="B78" s="6" t="s">
        <v>70</v>
      </c>
      <c r="C78" s="7" t="s">
        <v>2</v>
      </c>
      <c r="D78" s="7"/>
      <c r="E78" s="4">
        <v>675</v>
      </c>
      <c r="F78" s="4">
        <f>+Tabla13[[#This Row],[EXITENCIA]]*Tabla13[[#This Row],[Precio Unit. + ITBIS]]</f>
        <v>0</v>
      </c>
    </row>
    <row r="79" spans="1:6" ht="15.75" x14ac:dyDescent="0.25">
      <c r="A79" s="11">
        <v>46105</v>
      </c>
      <c r="B79" s="6" t="s">
        <v>71</v>
      </c>
      <c r="C79" s="7" t="s">
        <v>2</v>
      </c>
      <c r="D79" s="7"/>
      <c r="E79" s="4">
        <v>585</v>
      </c>
      <c r="F79" s="4">
        <f>+Tabla13[[#This Row],[EXITENCIA]]*Tabla13[[#This Row],[Precio Unit. + ITBIS]]</f>
        <v>0</v>
      </c>
    </row>
    <row r="80" spans="1:6" ht="15.75" x14ac:dyDescent="0.25">
      <c r="A80" s="11">
        <v>46105</v>
      </c>
      <c r="B80" s="6" t="s">
        <v>72</v>
      </c>
      <c r="C80" s="7" t="s">
        <v>2</v>
      </c>
      <c r="D80" s="7"/>
      <c r="E80" s="4">
        <v>675</v>
      </c>
      <c r="F80" s="4">
        <f>+Tabla13[[#This Row],[EXITENCIA]]*Tabla13[[#This Row],[Precio Unit. + ITBIS]]</f>
        <v>0</v>
      </c>
    </row>
    <row r="81" spans="1:6" ht="15.75" x14ac:dyDescent="0.25">
      <c r="A81" s="11">
        <v>46105</v>
      </c>
      <c r="B81" s="6" t="s">
        <v>73</v>
      </c>
      <c r="C81" s="7" t="s">
        <v>2</v>
      </c>
      <c r="D81" s="7"/>
      <c r="E81" s="4">
        <v>585</v>
      </c>
      <c r="F81" s="4">
        <f>+Tabla13[[#This Row],[EXITENCIA]]*Tabla13[[#This Row],[Precio Unit. + ITBIS]]</f>
        <v>0</v>
      </c>
    </row>
    <row r="82" spans="1:6" ht="15.75" x14ac:dyDescent="0.25">
      <c r="A82" s="11">
        <v>46105</v>
      </c>
      <c r="B82" s="6" t="s">
        <v>74</v>
      </c>
      <c r="C82" s="7" t="s">
        <v>2</v>
      </c>
      <c r="D82" s="7"/>
      <c r="E82" s="4">
        <v>585</v>
      </c>
      <c r="F82" s="4">
        <f>+Tabla13[[#This Row],[EXITENCIA]]*Tabla13[[#This Row],[Precio Unit. + ITBIS]]</f>
        <v>0</v>
      </c>
    </row>
    <row r="83" spans="1:6" ht="15.75" x14ac:dyDescent="0.25">
      <c r="A83" s="11">
        <v>46105</v>
      </c>
      <c r="B83" s="6" t="s">
        <v>75</v>
      </c>
      <c r="C83" s="7" t="s">
        <v>2</v>
      </c>
      <c r="D83" s="7"/>
      <c r="E83" s="4">
        <v>675</v>
      </c>
      <c r="F83" s="4">
        <f>+Tabla13[[#This Row],[EXITENCIA]]*Tabla13[[#This Row],[Precio Unit. + ITBIS]]</f>
        <v>0</v>
      </c>
    </row>
    <row r="84" spans="1:6" ht="15.75" x14ac:dyDescent="0.25">
      <c r="A84" s="11">
        <v>46105</v>
      </c>
      <c r="B84" s="6" t="s">
        <v>76</v>
      </c>
      <c r="C84" s="7" t="s">
        <v>2</v>
      </c>
      <c r="D84" s="7"/>
      <c r="E84" s="4">
        <v>40</v>
      </c>
      <c r="F84" s="4">
        <f>+Tabla13[[#This Row],[EXITENCIA]]*Tabla13[[#This Row],[Precio Unit. + ITBIS]]</f>
        <v>0</v>
      </c>
    </row>
    <row r="85" spans="1:6" ht="15.75" x14ac:dyDescent="0.25">
      <c r="A85" s="11">
        <v>46105</v>
      </c>
      <c r="B85" s="6" t="s">
        <v>77</v>
      </c>
      <c r="C85" s="7" t="s">
        <v>2</v>
      </c>
      <c r="D85" s="7"/>
      <c r="E85" s="4">
        <v>1440.68</v>
      </c>
      <c r="F85" s="4">
        <f>+Tabla13[[#This Row],[EXITENCIA]]*Tabla13[[#This Row],[Precio Unit. + ITBIS]]</f>
        <v>0</v>
      </c>
    </row>
    <row r="86" spans="1:6" ht="15.75" x14ac:dyDescent="0.25">
      <c r="A86" s="11">
        <v>46105</v>
      </c>
      <c r="B86" s="6" t="s">
        <v>78</v>
      </c>
      <c r="C86" s="7" t="s">
        <v>2</v>
      </c>
      <c r="D86" s="7"/>
      <c r="E86" s="4">
        <v>1440.68</v>
      </c>
      <c r="F86" s="4">
        <f>+Tabla13[[#This Row],[EXITENCIA]]*Tabla13[[#This Row],[Precio Unit. + ITBIS]]</f>
        <v>0</v>
      </c>
    </row>
    <row r="87" spans="1:6" ht="15.75" x14ac:dyDescent="0.25">
      <c r="A87" s="11">
        <v>46105</v>
      </c>
      <c r="B87" s="6" t="s">
        <v>79</v>
      </c>
      <c r="C87" s="7" t="s">
        <v>2</v>
      </c>
      <c r="D87" s="7"/>
      <c r="E87" s="4">
        <v>12000</v>
      </c>
      <c r="F87" s="4">
        <f>+Tabla13[[#This Row],[EXITENCIA]]*Tabla13[[#This Row],[Precio Unit. + ITBIS]]</f>
        <v>0</v>
      </c>
    </row>
    <row r="88" spans="1:6" ht="15.75" x14ac:dyDescent="0.25">
      <c r="A88" s="11">
        <v>46105</v>
      </c>
      <c r="B88" s="6" t="s">
        <v>80</v>
      </c>
      <c r="C88" s="7" t="s">
        <v>2</v>
      </c>
      <c r="D88" s="7"/>
      <c r="E88" s="4">
        <v>700</v>
      </c>
      <c r="F88" s="4">
        <f>+Tabla13[[#This Row],[EXITENCIA]]*Tabla13[[#This Row],[Precio Unit. + ITBIS]]</f>
        <v>0</v>
      </c>
    </row>
    <row r="89" spans="1:6" ht="15.75" x14ac:dyDescent="0.25">
      <c r="A89" s="11">
        <v>46105</v>
      </c>
      <c r="B89" s="6" t="s">
        <v>81</v>
      </c>
      <c r="C89" s="7" t="s">
        <v>2</v>
      </c>
      <c r="D89" s="7"/>
      <c r="E89" s="4">
        <v>700</v>
      </c>
      <c r="F89" s="4">
        <f>+Tabla13[[#This Row],[EXITENCIA]]*Tabla13[[#This Row],[Precio Unit. + ITBIS]]</f>
        <v>0</v>
      </c>
    </row>
    <row r="90" spans="1:6" ht="15.75" x14ac:dyDescent="0.25">
      <c r="A90" s="11">
        <v>46105</v>
      </c>
      <c r="B90" s="6" t="s">
        <v>82</v>
      </c>
      <c r="C90" s="7" t="s">
        <v>2</v>
      </c>
      <c r="D90" s="7"/>
      <c r="E90" s="4">
        <v>700</v>
      </c>
      <c r="F90" s="4">
        <f>+Tabla13[[#This Row],[EXITENCIA]]*Tabla13[[#This Row],[Precio Unit. + ITBIS]]</f>
        <v>0</v>
      </c>
    </row>
    <row r="91" spans="1:6" ht="15.75" x14ac:dyDescent="0.25">
      <c r="A91" s="11">
        <v>46105</v>
      </c>
      <c r="B91" s="6" t="s">
        <v>83</v>
      </c>
      <c r="C91" s="7" t="s">
        <v>2</v>
      </c>
      <c r="D91" s="7"/>
      <c r="E91" s="4">
        <v>1062</v>
      </c>
      <c r="F91" s="4">
        <f>+Tabla13[[#This Row],[EXITENCIA]]*Tabla13[[#This Row],[Precio Unit. + ITBIS]]</f>
        <v>0</v>
      </c>
    </row>
    <row r="92" spans="1:6" ht="15.75" x14ac:dyDescent="0.25">
      <c r="A92" s="11">
        <v>46105</v>
      </c>
      <c r="B92" s="6" t="s">
        <v>84</v>
      </c>
      <c r="C92" s="7" t="s">
        <v>2</v>
      </c>
      <c r="D92" s="7"/>
      <c r="E92" s="4">
        <v>5150</v>
      </c>
      <c r="F92" s="4">
        <f>+Tabla13[[#This Row],[EXITENCIA]]*Tabla13[[#This Row],[Precio Unit. + ITBIS]]</f>
        <v>0</v>
      </c>
    </row>
    <row r="93" spans="1:6" ht="15.75" x14ac:dyDescent="0.25">
      <c r="A93" s="11">
        <v>46105</v>
      </c>
      <c r="B93" s="6" t="s">
        <v>85</v>
      </c>
      <c r="C93" s="7" t="s">
        <v>2</v>
      </c>
      <c r="D93" s="7"/>
      <c r="E93" s="4">
        <v>5150</v>
      </c>
      <c r="F93" s="4">
        <f>+Tabla13[[#This Row],[EXITENCIA]]*Tabla13[[#This Row],[Precio Unit. + ITBIS]]</f>
        <v>0</v>
      </c>
    </row>
    <row r="94" spans="1:6" ht="15.75" x14ac:dyDescent="0.25">
      <c r="A94" s="11">
        <v>46105</v>
      </c>
      <c r="B94" s="6" t="s">
        <v>86</v>
      </c>
      <c r="C94" s="7" t="s">
        <v>2</v>
      </c>
      <c r="D94" s="7"/>
      <c r="E94" s="4">
        <v>1000</v>
      </c>
      <c r="F94" s="4">
        <f>+Tabla13[[#This Row],[EXITENCIA]]*Tabla13[[#This Row],[Precio Unit. + ITBIS]]</f>
        <v>0</v>
      </c>
    </row>
    <row r="95" spans="1:6" ht="15.75" x14ac:dyDescent="0.25">
      <c r="A95" s="11">
        <v>46105</v>
      </c>
      <c r="B95" s="6" t="s">
        <v>87</v>
      </c>
      <c r="C95" s="7" t="s">
        <v>2</v>
      </c>
      <c r="D95" s="7"/>
      <c r="E95" s="4">
        <v>7300</v>
      </c>
      <c r="F95" s="4">
        <f>+Tabla13[[#This Row],[EXITENCIA]]*Tabla13[[#This Row],[Precio Unit. + ITBIS]]</f>
        <v>0</v>
      </c>
    </row>
    <row r="96" spans="1:6" ht="15.75" x14ac:dyDescent="0.25">
      <c r="A96" s="11">
        <v>46105</v>
      </c>
      <c r="B96" s="6" t="s">
        <v>88</v>
      </c>
      <c r="C96" s="7" t="s">
        <v>2</v>
      </c>
      <c r="D96" s="7"/>
      <c r="E96" s="4">
        <v>7300</v>
      </c>
      <c r="F96" s="4">
        <f>+Tabla13[[#This Row],[EXITENCIA]]*Tabla13[[#This Row],[Precio Unit. + ITBIS]]</f>
        <v>0</v>
      </c>
    </row>
    <row r="97" spans="1:6" ht="15.75" x14ac:dyDescent="0.25">
      <c r="A97" s="11">
        <v>46105</v>
      </c>
      <c r="B97" s="6" t="s">
        <v>89</v>
      </c>
      <c r="C97" s="7" t="s">
        <v>2</v>
      </c>
      <c r="D97" s="7"/>
      <c r="E97" s="4">
        <v>4390</v>
      </c>
      <c r="F97" s="4">
        <f>+Tabla13[[#This Row],[EXITENCIA]]*Tabla13[[#This Row],[Precio Unit. + ITBIS]]</f>
        <v>0</v>
      </c>
    </row>
    <row r="98" spans="1:6" ht="15.75" x14ac:dyDescent="0.25">
      <c r="A98" s="11">
        <v>46105</v>
      </c>
      <c r="B98" s="6" t="s">
        <v>90</v>
      </c>
      <c r="C98" s="7" t="s">
        <v>2</v>
      </c>
      <c r="D98" s="7"/>
      <c r="E98" s="4">
        <v>5150</v>
      </c>
      <c r="F98" s="4">
        <f>+Tabla13[[#This Row],[EXITENCIA]]*Tabla13[[#This Row],[Precio Unit. + ITBIS]]</f>
        <v>0</v>
      </c>
    </row>
    <row r="99" spans="1:6" ht="15.75" x14ac:dyDescent="0.25">
      <c r="A99" s="11">
        <v>46105</v>
      </c>
      <c r="B99" s="6" t="s">
        <v>91</v>
      </c>
      <c r="C99" s="7" t="s">
        <v>2</v>
      </c>
      <c r="D99" s="7"/>
      <c r="E99" s="4">
        <v>140</v>
      </c>
      <c r="F99" s="4">
        <f>+Tabla13[[#This Row],[EXITENCIA]]*Tabla13[[#This Row],[Precio Unit. + ITBIS]]</f>
        <v>0</v>
      </c>
    </row>
    <row r="100" spans="1:6" ht="15.75" x14ac:dyDescent="0.25">
      <c r="A100" s="11">
        <v>46105</v>
      </c>
      <c r="B100" s="6" t="s">
        <v>92</v>
      </c>
      <c r="C100" s="7" t="s">
        <v>105</v>
      </c>
      <c r="D100" s="7"/>
      <c r="E100" s="4">
        <v>420</v>
      </c>
      <c r="F100" s="4">
        <f>+Tabla13[[#This Row],[EXITENCIA]]*Tabla13[[#This Row],[Precio Unit. + ITBIS]]</f>
        <v>0</v>
      </c>
    </row>
    <row r="101" spans="1:6" ht="15.75" x14ac:dyDescent="0.25">
      <c r="A101" s="11">
        <v>46105</v>
      </c>
      <c r="B101" s="6" t="s">
        <v>93</v>
      </c>
      <c r="C101" s="7" t="s">
        <v>2</v>
      </c>
      <c r="D101" s="7"/>
      <c r="E101" s="4">
        <v>750</v>
      </c>
      <c r="F101" s="4">
        <f>+Tabla13[[#This Row],[EXITENCIA]]*Tabla13[[#This Row],[Precio Unit. + ITBIS]]</f>
        <v>0</v>
      </c>
    </row>
    <row r="102" spans="1:6" ht="15.75" x14ac:dyDescent="0.25">
      <c r="A102" s="11">
        <v>46105</v>
      </c>
      <c r="B102" s="6" t="s">
        <v>94</v>
      </c>
      <c r="C102" s="7" t="s">
        <v>2</v>
      </c>
      <c r="D102" s="7"/>
      <c r="E102" s="4">
        <v>520</v>
      </c>
      <c r="F102" s="4">
        <f>+Tabla13[[#This Row],[EXITENCIA]]*Tabla13[[#This Row],[Precio Unit. + ITBIS]]</f>
        <v>0</v>
      </c>
    </row>
    <row r="103" spans="1:6" ht="15.75" x14ac:dyDescent="0.25">
      <c r="A103" s="11">
        <v>46105</v>
      </c>
      <c r="B103" s="6" t="s">
        <v>95</v>
      </c>
      <c r="C103" s="7" t="s">
        <v>2</v>
      </c>
      <c r="D103" s="7"/>
      <c r="E103" s="4">
        <v>520</v>
      </c>
      <c r="F103" s="4">
        <f>+Tabla13[[#This Row],[EXITENCIA]]*Tabla13[[#This Row],[Precio Unit. + ITBIS]]</f>
        <v>0</v>
      </c>
    </row>
    <row r="104" spans="1:6" ht="15.75" x14ac:dyDescent="0.25">
      <c r="A104" s="11">
        <v>46105</v>
      </c>
      <c r="B104" s="6" t="s">
        <v>96</v>
      </c>
      <c r="C104" s="7" t="s">
        <v>2</v>
      </c>
      <c r="D104" s="7"/>
      <c r="E104" s="4">
        <v>520</v>
      </c>
      <c r="F104" s="4">
        <f>+Tabla13[[#This Row],[EXITENCIA]]*Tabla13[[#This Row],[Precio Unit. + ITBIS]]</f>
        <v>0</v>
      </c>
    </row>
    <row r="105" spans="1:6" ht="15.75" x14ac:dyDescent="0.25">
      <c r="A105" s="11">
        <v>46105</v>
      </c>
      <c r="B105" s="6" t="s">
        <v>97</v>
      </c>
      <c r="C105" s="7" t="s">
        <v>2</v>
      </c>
      <c r="D105" s="7"/>
      <c r="E105" s="4">
        <v>520</v>
      </c>
      <c r="F105" s="4">
        <f>+Tabla13[[#This Row],[EXITENCIA]]*Tabla13[[#This Row],[Precio Unit. + ITBIS]]</f>
        <v>0</v>
      </c>
    </row>
    <row r="106" spans="1:6" ht="15.75" x14ac:dyDescent="0.25">
      <c r="A106" s="11">
        <v>46105</v>
      </c>
      <c r="B106" s="6" t="s">
        <v>98</v>
      </c>
      <c r="C106" s="7" t="s">
        <v>2</v>
      </c>
      <c r="D106" s="7"/>
      <c r="E106" s="4">
        <v>1039.02</v>
      </c>
      <c r="F106" s="4">
        <f>+Tabla13[[#This Row],[EXITENCIA]]*Tabla13[[#This Row],[Precio Unit. + ITBIS]]</f>
        <v>0</v>
      </c>
    </row>
    <row r="107" spans="1:6" ht="15.75" x14ac:dyDescent="0.25">
      <c r="A107" s="11">
        <v>46105</v>
      </c>
      <c r="B107" s="6" t="s">
        <v>99</v>
      </c>
      <c r="C107" s="7" t="s">
        <v>2</v>
      </c>
      <c r="D107" s="7"/>
      <c r="E107" s="4">
        <v>1039.02</v>
      </c>
      <c r="F107" s="4">
        <f>+Tabla13[[#This Row],[EXITENCIA]]*Tabla13[[#This Row],[Precio Unit. + ITBIS]]</f>
        <v>0</v>
      </c>
    </row>
    <row r="108" spans="1:6" ht="15.75" x14ac:dyDescent="0.25">
      <c r="A108" s="11">
        <v>46105</v>
      </c>
      <c r="B108" s="6" t="s">
        <v>100</v>
      </c>
      <c r="C108" s="7" t="s">
        <v>2</v>
      </c>
      <c r="D108" s="7"/>
      <c r="E108" s="4">
        <v>1039.02</v>
      </c>
      <c r="F108" s="4">
        <f>+Tabla13[[#This Row],[EXITENCIA]]*Tabla13[[#This Row],[Precio Unit. + ITBIS]]</f>
        <v>0</v>
      </c>
    </row>
    <row r="109" spans="1:6" ht="15.75" x14ac:dyDescent="0.25">
      <c r="A109" s="11">
        <v>46105</v>
      </c>
      <c r="B109" s="6" t="s">
        <v>101</v>
      </c>
      <c r="C109" s="7" t="s">
        <v>2</v>
      </c>
      <c r="D109" s="7"/>
      <c r="E109" s="4">
        <v>1039.02</v>
      </c>
      <c r="F109" s="4">
        <f>+Tabla13[[#This Row],[EXITENCIA]]*Tabla13[[#This Row],[Precio Unit. + ITBIS]]</f>
        <v>0</v>
      </c>
    </row>
    <row r="110" spans="1:6" ht="15.75" x14ac:dyDescent="0.25">
      <c r="A110" s="11">
        <v>46105</v>
      </c>
      <c r="B110" s="6" t="s">
        <v>102</v>
      </c>
      <c r="C110" s="7" t="s">
        <v>2</v>
      </c>
      <c r="D110" s="7"/>
      <c r="E110" s="4">
        <v>1290</v>
      </c>
      <c r="F110" s="4">
        <f>+Tabla13[[#This Row],[EXITENCIA]]*Tabla13[[#This Row],[Precio Unit. + ITBIS]]</f>
        <v>0</v>
      </c>
    </row>
    <row r="111" spans="1:6" ht="15.75" x14ac:dyDescent="0.25">
      <c r="A111" s="11">
        <v>46105</v>
      </c>
      <c r="B111" s="6" t="s">
        <v>137</v>
      </c>
      <c r="C111" s="7" t="s">
        <v>2</v>
      </c>
      <c r="D111" s="7"/>
      <c r="E111" s="4">
        <v>3800</v>
      </c>
      <c r="F111" s="4">
        <f>+Tabla13[[#This Row],[EXITENCIA]]*Tabla13[[#This Row],[Precio Unit. + ITBIS]]</f>
        <v>0</v>
      </c>
    </row>
    <row r="112" spans="1:6" ht="15.75" x14ac:dyDescent="0.25">
      <c r="A112" s="11">
        <v>46105</v>
      </c>
      <c r="B112" s="6" t="s">
        <v>138</v>
      </c>
      <c r="C112" s="7" t="s">
        <v>2</v>
      </c>
      <c r="D112" s="7"/>
      <c r="E112" s="4">
        <v>3900</v>
      </c>
      <c r="F112" s="4">
        <f>+Tabla13[[#This Row],[EXITENCIA]]*Tabla13[[#This Row],[Precio Unit. + ITBIS]]</f>
        <v>0</v>
      </c>
    </row>
    <row r="113" spans="1:6" ht="15.75" x14ac:dyDescent="0.25">
      <c r="A113" s="11">
        <v>46105</v>
      </c>
      <c r="B113" s="6" t="s">
        <v>139</v>
      </c>
      <c r="C113" s="7" t="s">
        <v>2</v>
      </c>
      <c r="D113" s="7"/>
      <c r="E113" s="4">
        <v>3900</v>
      </c>
      <c r="F113" s="4">
        <f>+Tabla13[[#This Row],[EXITENCIA]]*Tabla13[[#This Row],[Precio Unit. + ITBIS]]</f>
        <v>0</v>
      </c>
    </row>
    <row r="114" spans="1:6" ht="15.75" x14ac:dyDescent="0.25">
      <c r="A114" s="11">
        <v>46105</v>
      </c>
      <c r="B114" s="6" t="s">
        <v>140</v>
      </c>
      <c r="C114" s="7" t="s">
        <v>2</v>
      </c>
      <c r="D114" s="7"/>
      <c r="E114" s="4">
        <v>3900</v>
      </c>
      <c r="F114" s="4">
        <f>+Tabla13[[#This Row],[EXITENCIA]]*Tabla13[[#This Row],[Precio Unit. + ITBIS]]</f>
        <v>0</v>
      </c>
    </row>
    <row r="115" spans="1:6" ht="15.75" x14ac:dyDescent="0.25">
      <c r="A115" s="11">
        <v>46105</v>
      </c>
      <c r="B115" s="6" t="s">
        <v>136</v>
      </c>
      <c r="C115" s="7" t="s">
        <v>2</v>
      </c>
      <c r="D115" s="7"/>
      <c r="E115" s="4">
        <v>3900</v>
      </c>
      <c r="F115" s="4">
        <f>+Tabla13[[#This Row],[EXITENCIA]]*Tabla13[[#This Row],[Precio Unit. + ITBIS]]</f>
        <v>0</v>
      </c>
    </row>
    <row r="116" spans="1:6" ht="15.75" x14ac:dyDescent="0.25">
      <c r="A116" s="11">
        <v>46105</v>
      </c>
      <c r="B116" s="6" t="s">
        <v>135</v>
      </c>
      <c r="C116" s="7" t="s">
        <v>2</v>
      </c>
      <c r="D116" s="7"/>
      <c r="E116" s="4">
        <v>3900</v>
      </c>
      <c r="F116" s="4">
        <f>+Tabla13[[#This Row],[EXITENCIA]]*Tabla13[[#This Row],[Precio Unit. + ITBIS]]</f>
        <v>0</v>
      </c>
    </row>
    <row r="117" spans="1:6" ht="15.75" x14ac:dyDescent="0.25">
      <c r="A117" s="11">
        <v>46105</v>
      </c>
      <c r="B117" s="6" t="s">
        <v>104</v>
      </c>
      <c r="C117" s="7" t="s">
        <v>2</v>
      </c>
      <c r="D117" s="7"/>
      <c r="E117" s="4">
        <v>166</v>
      </c>
      <c r="F117" s="4">
        <f>+Tabla13[[#This Row],[EXITENCIA]]*Tabla13[[#This Row],[Precio Unit. + ITBIS]]</f>
        <v>0</v>
      </c>
    </row>
    <row r="118" spans="1:6" ht="15.75" x14ac:dyDescent="0.25">
      <c r="A118" s="11">
        <v>46105</v>
      </c>
      <c r="B118" s="6" t="s">
        <v>107</v>
      </c>
      <c r="C118" s="7" t="s">
        <v>2</v>
      </c>
      <c r="D118" s="7"/>
      <c r="E118" s="4">
        <v>195</v>
      </c>
      <c r="F118" s="4">
        <f>+Tabla13[[#This Row],[EXITENCIA]]*Tabla13[[#This Row],[Precio Unit. + ITBIS]]</f>
        <v>0</v>
      </c>
    </row>
    <row r="119" spans="1:6" ht="15.75" x14ac:dyDescent="0.25">
      <c r="A119" s="11">
        <v>46105</v>
      </c>
      <c r="B119" s="6" t="s">
        <v>103</v>
      </c>
      <c r="C119" s="7" t="s">
        <v>2</v>
      </c>
      <c r="D119" s="7"/>
      <c r="E119" s="4">
        <v>105</v>
      </c>
      <c r="F119" s="4">
        <f>+Tabla13[[#This Row],[EXITENCIA]]*Tabla13[[#This Row],[Precio Unit. + ITBIS]]</f>
        <v>0</v>
      </c>
    </row>
    <row r="120" spans="1:6" ht="15.75" x14ac:dyDescent="0.25">
      <c r="A120" s="11">
        <v>46105</v>
      </c>
      <c r="B120" s="8" t="s">
        <v>108</v>
      </c>
      <c r="C120" s="7" t="s">
        <v>2</v>
      </c>
      <c r="D120" s="7"/>
      <c r="E120" s="4">
        <v>375</v>
      </c>
      <c r="F120" s="4">
        <f>+Tabla13[[#This Row],[EXITENCIA]]*Tabla13[[#This Row],[Precio Unit. + ITBIS]]</f>
        <v>0</v>
      </c>
    </row>
    <row r="121" spans="1:6" ht="15.75" x14ac:dyDescent="0.25">
      <c r="A121" s="11">
        <v>46105</v>
      </c>
      <c r="B121" s="6" t="s">
        <v>109</v>
      </c>
      <c r="C121" s="7" t="s">
        <v>106</v>
      </c>
      <c r="D121" s="7"/>
      <c r="E121" s="4">
        <v>125</v>
      </c>
      <c r="F121" s="4">
        <f>+Tabla13[[#This Row],[EXITENCIA]]*Tabla13[[#This Row],[Precio Unit. + ITBIS]]</f>
        <v>0</v>
      </c>
    </row>
    <row r="122" spans="1:6" ht="15.75" x14ac:dyDescent="0.25">
      <c r="A122" s="11">
        <v>46105</v>
      </c>
      <c r="B122" s="6" t="s">
        <v>110</v>
      </c>
      <c r="C122" s="7" t="s">
        <v>2</v>
      </c>
      <c r="D122" s="7"/>
      <c r="E122" s="4">
        <v>215</v>
      </c>
      <c r="F122" s="4">
        <f>+Tabla13[[#This Row],[EXITENCIA]]*Tabla13[[#This Row],[Precio Unit. + ITBIS]]</f>
        <v>0</v>
      </c>
    </row>
    <row r="123" spans="1:6" ht="15.75" x14ac:dyDescent="0.25">
      <c r="A123" s="11">
        <v>46105</v>
      </c>
      <c r="B123" s="6" t="s">
        <v>134</v>
      </c>
      <c r="C123" s="7" t="s">
        <v>2</v>
      </c>
      <c r="D123" s="7"/>
      <c r="E123" s="4">
        <v>460</v>
      </c>
      <c r="F123" s="4">
        <f>+Tabla13[[#This Row],[EXITENCIA]]*Tabla13[[#This Row],[Precio Unit. + ITBIS]]</f>
        <v>0</v>
      </c>
    </row>
    <row r="124" spans="1:6" ht="15.75" x14ac:dyDescent="0.25">
      <c r="A124" s="11">
        <v>46105</v>
      </c>
      <c r="B124" s="6" t="s">
        <v>111</v>
      </c>
      <c r="C124" s="7" t="s">
        <v>2</v>
      </c>
      <c r="D124" s="7"/>
      <c r="E124" s="4">
        <v>675</v>
      </c>
      <c r="F124" s="4">
        <f>+Tabla13[[#This Row],[EXITENCIA]]*Tabla13[[#This Row],[Precio Unit. + ITBIS]]</f>
        <v>0</v>
      </c>
    </row>
    <row r="125" spans="1:6" ht="15.75" x14ac:dyDescent="0.25">
      <c r="A125" s="11">
        <v>46105</v>
      </c>
      <c r="B125" s="6" t="s">
        <v>112</v>
      </c>
      <c r="C125" s="7" t="s">
        <v>2</v>
      </c>
      <c r="D125" s="7"/>
      <c r="E125" s="4">
        <v>1000</v>
      </c>
      <c r="F125" s="4">
        <f>+Tabla13[[#This Row],[EXITENCIA]]*Tabla13[[#This Row],[Precio Unit. + ITBIS]]</f>
        <v>0</v>
      </c>
    </row>
    <row r="126" spans="1:6" ht="15.75" x14ac:dyDescent="0.25">
      <c r="A126" s="11">
        <v>46105</v>
      </c>
      <c r="B126" s="6" t="s">
        <v>113</v>
      </c>
      <c r="C126" s="7" t="s">
        <v>2</v>
      </c>
      <c r="D126" s="7"/>
      <c r="E126" s="4">
        <v>30</v>
      </c>
      <c r="F126" s="4">
        <f>+Tabla13[[#This Row],[EXITENCIA]]*Tabla13[[#This Row],[Precio Unit. + ITBIS]]</f>
        <v>0</v>
      </c>
    </row>
    <row r="127" spans="1:6" ht="15.75" x14ac:dyDescent="0.25">
      <c r="A127" s="11">
        <v>46105</v>
      </c>
      <c r="B127" s="6" t="s">
        <v>114</v>
      </c>
      <c r="C127" s="7" t="s">
        <v>2</v>
      </c>
      <c r="D127" s="7"/>
      <c r="E127" s="4">
        <v>1000</v>
      </c>
      <c r="F127" s="4">
        <f>+Tabla13[[#This Row],[EXITENCIA]]*Tabla13[[#This Row],[Precio Unit. + ITBIS]]</f>
        <v>0</v>
      </c>
    </row>
    <row r="128" spans="1:6" ht="15.75" x14ac:dyDescent="0.25">
      <c r="A128" s="11">
        <v>46105</v>
      </c>
      <c r="B128" s="6" t="s">
        <v>126</v>
      </c>
      <c r="C128" s="7" t="s">
        <v>2</v>
      </c>
      <c r="D128" s="7"/>
      <c r="E128" s="4">
        <v>75</v>
      </c>
      <c r="F128" s="4">
        <f>+Tabla13[[#This Row],[EXITENCIA]]*Tabla13[[#This Row],[Precio Unit. + ITBIS]]</f>
        <v>0</v>
      </c>
    </row>
    <row r="129" spans="1:6" ht="15.75" x14ac:dyDescent="0.25">
      <c r="A129" s="11">
        <v>46105</v>
      </c>
      <c r="B129" s="6" t="s">
        <v>127</v>
      </c>
      <c r="C129" s="7" t="s">
        <v>2</v>
      </c>
      <c r="D129" s="7"/>
      <c r="E129" s="4">
        <v>75</v>
      </c>
      <c r="F129" s="4">
        <f>+Tabla13[[#This Row],[EXITENCIA]]*Tabla13[[#This Row],[Precio Unit. + ITBIS]]</f>
        <v>0</v>
      </c>
    </row>
    <row r="130" spans="1:6" ht="15.75" x14ac:dyDescent="0.25">
      <c r="A130" s="11">
        <v>46105</v>
      </c>
      <c r="B130" s="6" t="s">
        <v>128</v>
      </c>
      <c r="C130" s="7" t="s">
        <v>2</v>
      </c>
      <c r="D130" s="7"/>
      <c r="E130" s="4">
        <v>75</v>
      </c>
      <c r="F130" s="4">
        <f>+Tabla13[[#This Row],[EXITENCIA]]*Tabla13[[#This Row],[Precio Unit. + ITBIS]]</f>
        <v>0</v>
      </c>
    </row>
    <row r="131" spans="1:6" ht="15.75" x14ac:dyDescent="0.25">
      <c r="A131" s="11">
        <v>46105</v>
      </c>
      <c r="B131" s="6" t="s">
        <v>129</v>
      </c>
      <c r="C131" s="7" t="s">
        <v>2</v>
      </c>
      <c r="D131" s="7"/>
      <c r="E131" s="4">
        <v>75</v>
      </c>
      <c r="F131" s="4">
        <f>+Tabla13[[#This Row],[EXITENCIA]]*Tabla13[[#This Row],[Precio Unit. + ITBIS]]</f>
        <v>0</v>
      </c>
    </row>
    <row r="132" spans="1:6" ht="15.75" x14ac:dyDescent="0.25">
      <c r="A132" s="11">
        <v>46105</v>
      </c>
      <c r="B132" s="6" t="s">
        <v>130</v>
      </c>
      <c r="C132" s="7" t="s">
        <v>2</v>
      </c>
      <c r="D132" s="7"/>
      <c r="E132" s="4">
        <v>120</v>
      </c>
      <c r="F132" s="4">
        <f>+Tabla13[[#This Row],[EXITENCIA]]*Tabla13[[#This Row],[Precio Unit. + ITBIS]]</f>
        <v>0</v>
      </c>
    </row>
    <row r="133" spans="1:6" ht="15.75" x14ac:dyDescent="0.25">
      <c r="A133" s="11">
        <v>46105</v>
      </c>
      <c r="B133" s="6" t="s">
        <v>131</v>
      </c>
      <c r="C133" s="7" t="s">
        <v>2</v>
      </c>
      <c r="D133" s="15"/>
      <c r="E133" s="4">
        <v>80.5</v>
      </c>
      <c r="F133" s="4">
        <f>+Tabla13[[#This Row],[EXITENCIA]]*Tabla13[[#This Row],[Precio Unit. + ITBIS]]</f>
        <v>0</v>
      </c>
    </row>
    <row r="134" spans="1:6" ht="15.75" x14ac:dyDescent="0.25">
      <c r="A134" s="11">
        <v>46105</v>
      </c>
      <c r="B134" s="17" t="s">
        <v>132</v>
      </c>
      <c r="C134" s="7" t="s">
        <v>2</v>
      </c>
      <c r="D134" s="13"/>
      <c r="E134" s="14">
        <v>35.39</v>
      </c>
      <c r="F134" s="4">
        <f>+Tabla13[[#This Row],[EXITENCIA]]*Tabla13[[#This Row],[Precio Unit. + ITBIS]]</f>
        <v>0</v>
      </c>
    </row>
    <row r="135" spans="1:6" ht="15.75" x14ac:dyDescent="0.25">
      <c r="A135" s="11">
        <v>46105</v>
      </c>
      <c r="B135" s="17" t="s">
        <v>133</v>
      </c>
      <c r="C135" s="7" t="s">
        <v>2</v>
      </c>
      <c r="D135" s="13"/>
      <c r="E135" s="14">
        <v>680.46</v>
      </c>
      <c r="F135" s="4">
        <f>+Tabla13[[#This Row],[EXITENCIA]]*Tabla13[[#This Row],[Precio Unit. + ITBIS]]</f>
        <v>0</v>
      </c>
    </row>
    <row r="136" spans="1:6" ht="15.75" x14ac:dyDescent="0.25">
      <c r="A136" s="11"/>
      <c r="B136" s="12"/>
      <c r="C136" s="7"/>
      <c r="D136" s="13"/>
      <c r="E136" s="14"/>
      <c r="F136" s="18">
        <v>1405730.44</v>
      </c>
    </row>
    <row r="137" spans="1:6" x14ac:dyDescent="0.25">
      <c r="C137" s="10"/>
    </row>
    <row r="138" spans="1:6" x14ac:dyDescent="0.25">
      <c r="C138" s="10"/>
    </row>
    <row r="139" spans="1:6" x14ac:dyDescent="0.25">
      <c r="C139" s="10"/>
    </row>
    <row r="140" spans="1:6" x14ac:dyDescent="0.25">
      <c r="C140" s="10"/>
    </row>
    <row r="141" spans="1:6" x14ac:dyDescent="0.25">
      <c r="B141" s="19"/>
      <c r="C141" s="10"/>
      <c r="D141" s="19"/>
      <c r="E141" s="19"/>
    </row>
    <row r="142" spans="1:6" x14ac:dyDescent="0.25">
      <c r="B142" s="20" t="s">
        <v>124</v>
      </c>
      <c r="C142" s="10"/>
      <c r="D142" s="25" t="s">
        <v>123</v>
      </c>
      <c r="E142" s="25"/>
    </row>
    <row r="143" spans="1:6" x14ac:dyDescent="0.25">
      <c r="C143" s="10"/>
    </row>
    <row r="144" spans="1:6" x14ac:dyDescent="0.25">
      <c r="C144" s="10"/>
    </row>
  </sheetData>
  <mergeCells count="4">
    <mergeCell ref="A1:F2"/>
    <mergeCell ref="A3:F3"/>
    <mergeCell ref="A4:F4"/>
    <mergeCell ref="D142:E14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MARZO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TECNOLOGIA</cp:lastModifiedBy>
  <cp:lastPrinted>2026-04-08T12:56:05Z</cp:lastPrinted>
  <dcterms:created xsi:type="dcterms:W3CDTF">2024-07-10T15:47:52Z</dcterms:created>
  <dcterms:modified xsi:type="dcterms:W3CDTF">2026-04-08T14:04:11Z</dcterms:modified>
</cp:coreProperties>
</file>