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ENTA POR PAGAR\Desktop\"/>
    </mc:Choice>
  </mc:AlternateContent>
  <bookViews>
    <workbookView xWindow="-120" yWindow="-120" windowWidth="29040" windowHeight="15840" tabRatio="859"/>
  </bookViews>
  <sheets>
    <sheet name="LISTADO DE ORDENES AGOSTO-2025" sheetId="5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4" i="51" l="1"/>
  <c r="H104" i="51"/>
  <c r="I105" i="51"/>
  <c r="H129" i="51" l="1"/>
  <c r="D111" i="51"/>
  <c r="D122" i="51"/>
  <c r="D121" i="51"/>
  <c r="D114" i="51"/>
  <c r="D123" i="51"/>
  <c r="D116" i="51"/>
  <c r="D120" i="51"/>
  <c r="D119" i="51"/>
  <c r="D124" i="51"/>
  <c r="D125" i="51"/>
  <c r="D113" i="51"/>
  <c r="D112" i="51"/>
  <c r="D109" i="51"/>
  <c r="D108" i="51"/>
  <c r="D107" i="51"/>
  <c r="D106" i="51"/>
  <c r="D105" i="51"/>
  <c r="D104" i="51"/>
  <c r="D127" i="51" l="1"/>
  <c r="D126" i="51"/>
  <c r="C129" i="51"/>
  <c r="D128" i="51"/>
  <c r="D117" i="51" l="1"/>
  <c r="D115" i="51"/>
  <c r="G397" i="51" l="1"/>
  <c r="I24" i="51" l="1"/>
  <c r="D118" i="51" s="1"/>
  <c r="I99" i="51" l="1"/>
  <c r="I129" i="51" s="1"/>
  <c r="D110" i="51" l="1"/>
  <c r="D129" i="51" s="1"/>
  <c r="F129" i="51" l="1"/>
</calcChain>
</file>

<file path=xl/sharedStrings.xml><?xml version="1.0" encoding="utf-8"?>
<sst xmlns="http://schemas.openxmlformats.org/spreadsheetml/2006/main" count="601" uniqueCount="343">
  <si>
    <t>MONTO</t>
  </si>
  <si>
    <t>TIPO</t>
  </si>
  <si>
    <t>SERVICIO NACIONAL DE SALUD</t>
  </si>
  <si>
    <t>Republica Dominicana</t>
  </si>
  <si>
    <t>Sub-Total Compras RD$</t>
  </si>
  <si>
    <t xml:space="preserve">CUENTAS No. </t>
  </si>
  <si>
    <t>CANTIDAD</t>
  </si>
  <si>
    <t>Compra Directa</t>
  </si>
  <si>
    <t xml:space="preserve">TOTAL COMPRAS       </t>
  </si>
  <si>
    <t>CERTIFICO CORRECTO:</t>
  </si>
  <si>
    <t>ARCADIO ESPINAL</t>
  </si>
  <si>
    <t>AGROFEN</t>
  </si>
  <si>
    <t>CLARO</t>
  </si>
  <si>
    <t>MULTICENTRO EL MANA</t>
  </si>
  <si>
    <t>SUPERMERCADO MAEÑO</t>
  </si>
  <si>
    <t>TIO DEPOSITO DENTAL</t>
  </si>
  <si>
    <t>VS</t>
  </si>
  <si>
    <t>2393-01</t>
  </si>
  <si>
    <t>Alimentos</t>
  </si>
  <si>
    <t>2311-01</t>
  </si>
  <si>
    <t>2396-01</t>
  </si>
  <si>
    <t>2392-01</t>
  </si>
  <si>
    <t>FR</t>
  </si>
  <si>
    <t>Servicio de Telefono</t>
  </si>
  <si>
    <t>2372-03</t>
  </si>
  <si>
    <t>2341-01</t>
  </si>
  <si>
    <t>2215-01</t>
  </si>
  <si>
    <t>MEDI-SAN</t>
  </si>
  <si>
    <t>FARMACIA ELYFIOR</t>
  </si>
  <si>
    <t>2213-01</t>
  </si>
  <si>
    <t>Reactivos de Laboratorio</t>
  </si>
  <si>
    <t>Suministro de Oxigeno</t>
  </si>
  <si>
    <t>ALTICE DOMINICANA</t>
  </si>
  <si>
    <t>COMBUSTIBLES DEL YUNA</t>
  </si>
  <si>
    <t>2371-01-02-05</t>
  </si>
  <si>
    <t>2292-01</t>
  </si>
  <si>
    <t>2371-04</t>
  </si>
  <si>
    <t>Servicios de Internet</t>
  </si>
  <si>
    <t>IMPRENTA REYES CABRERA</t>
  </si>
  <si>
    <t>EPX DOMINICANA</t>
  </si>
  <si>
    <t>Lic. Jean Flores</t>
  </si>
  <si>
    <t>Suministro GLP</t>
  </si>
  <si>
    <t>STRONICS</t>
  </si>
  <si>
    <t>Suministro de Combustible</t>
  </si>
  <si>
    <t>HEXAPOWER PHARMA</t>
  </si>
  <si>
    <t>BIO-NUCLEAR</t>
  </si>
  <si>
    <t>CAMESUP</t>
  </si>
  <si>
    <t>SUPER ESTACION MAO</t>
  </si>
  <si>
    <t>Servicios de Alimentación</t>
  </si>
  <si>
    <t>UNIVERSAL DE COMPUTOS</t>
  </si>
  <si>
    <t>2287-05</t>
  </si>
  <si>
    <t>2272-04</t>
  </si>
  <si>
    <t>ALMANZAR ESTEVEZ</t>
  </si>
  <si>
    <t>2631-01</t>
  </si>
  <si>
    <t>2222-01</t>
  </si>
  <si>
    <t>SPEEDWI  TELECOM</t>
  </si>
  <si>
    <t>ABREU LANTIGUA EVENTOS</t>
  </si>
  <si>
    <t>BP MEDICAL</t>
  </si>
  <si>
    <t>SERVIAMED DOMINICANA</t>
  </si>
  <si>
    <t>Suministros de Medicamentos</t>
  </si>
  <si>
    <t>MAO CENTRAL CONNECTIONS</t>
  </si>
  <si>
    <t>A&amp;M PLOMERIA</t>
  </si>
  <si>
    <t>Suministro mensualidad Sistema</t>
  </si>
  <si>
    <t>BRICOMP</t>
  </si>
  <si>
    <t>HOSPIFAR,SRL</t>
  </si>
  <si>
    <t>SUED &amp; FARGESA</t>
  </si>
  <si>
    <t>NIFARMED</t>
  </si>
  <si>
    <t>Utiles de Escritorios, Oficina, Inform.</t>
  </si>
  <si>
    <t>ZEN PHARMACEUTHICAL</t>
  </si>
  <si>
    <t>2395-01</t>
  </si>
  <si>
    <t>Comparacion de precio</t>
  </si>
  <si>
    <t>SILVER PHARMA</t>
  </si>
  <si>
    <t>SEAN DOMINICAN</t>
  </si>
  <si>
    <t>DELMEDICAL</t>
  </si>
  <si>
    <t>2391-01</t>
  </si>
  <si>
    <t>LAMBDA DIAGNOSTICOS</t>
  </si>
  <si>
    <t>BIO-NOVA</t>
  </si>
  <si>
    <t>2611-01</t>
  </si>
  <si>
    <t>LAHMEDOM</t>
  </si>
  <si>
    <t>INAPA</t>
  </si>
  <si>
    <t>2217-01</t>
  </si>
  <si>
    <t>Servicios de Agua Potable</t>
  </si>
  <si>
    <t>2391-01-2332-01</t>
  </si>
  <si>
    <t>2332-01</t>
  </si>
  <si>
    <t>MIX AIR DOMINICANA</t>
  </si>
  <si>
    <t>Utensilios de Cocina y Comedor</t>
  </si>
  <si>
    <t>ECO CETIOSA</t>
  </si>
  <si>
    <t>Dr. Newton Solano</t>
  </si>
  <si>
    <t>KARYBERTH TECHNOLOGY</t>
  </si>
  <si>
    <t>FARACH</t>
  </si>
  <si>
    <t>ULTRALAB</t>
  </si>
  <si>
    <t>MULTIGESTIONES YAVIC</t>
  </si>
  <si>
    <t>Suministro Ferreteros</t>
  </si>
  <si>
    <t>2398-01</t>
  </si>
  <si>
    <t>CARLOS OVIDIO GENAO</t>
  </si>
  <si>
    <t xml:space="preserve">Sum. Quirurgicos </t>
  </si>
  <si>
    <t>B1500000163</t>
  </si>
  <si>
    <t xml:space="preserve">Suministros de Medicamentos </t>
  </si>
  <si>
    <t>E450000000251</t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</si>
  <si>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</si>
  <si>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</si>
  <si>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</si>
  <si>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</si>
  <si>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</si>
  <si>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</si>
  <si>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</si>
  <si>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</si>
  <si>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</si>
  <si>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RESUMEN DE COMPRAS o SERVICIOS POR CUENTA:</t>
  </si>
  <si>
    <t>RESUMEN DE PROCESO SEGÚN MODALIDAD:</t>
  </si>
  <si>
    <t>Compra Menor</t>
  </si>
  <si>
    <t>TOTAL RESUMEN</t>
  </si>
  <si>
    <t>DIRECTOR</t>
  </si>
  <si>
    <t>ADMINISTRADOR:</t>
  </si>
  <si>
    <t>Nota 1: La referencia del proceso de compra se corresponde al #expediente del proceso</t>
  </si>
  <si>
    <t>emitido en  portal Compras y contrataciones .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</si>
  <si>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</si>
  <si>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E450000000056</t>
  </si>
  <si>
    <t>Medicamentos y Mat. Quirurgico</t>
  </si>
  <si>
    <t>2341-01-2393-01</t>
  </si>
  <si>
    <t>2311-01-2395-01</t>
  </si>
  <si>
    <t>SUPLITODO RD GAMVESA</t>
  </si>
  <si>
    <t>Material de Limpieza y Papel</t>
  </si>
  <si>
    <t>GRUPO FAMACEUTICO CAR-M</t>
  </si>
  <si>
    <t>400-2025</t>
  </si>
  <si>
    <t>2613-01</t>
  </si>
  <si>
    <t>B1500000164</t>
  </si>
  <si>
    <t>E450000000058</t>
  </si>
  <si>
    <t>Suministro de Odontologia</t>
  </si>
  <si>
    <t>TIRILLAS</t>
  </si>
  <si>
    <t>Papel de Imágenes P/Rayos x</t>
  </si>
  <si>
    <t>B1500000174</t>
  </si>
  <si>
    <t>Suministro de Papel</t>
  </si>
  <si>
    <t>LAB.DENTAL HNOS HERNANDEZ</t>
  </si>
  <si>
    <t>Suministro de Impresos</t>
  </si>
  <si>
    <t>2354-01</t>
  </si>
  <si>
    <t>546-2025</t>
  </si>
  <si>
    <t>CHAVES INDUST.WILMIN  CHAVEZ</t>
  </si>
  <si>
    <t>MEDICAL SUPPLY HERNANDEZ V</t>
  </si>
  <si>
    <t>Suministro de Ortopedia</t>
  </si>
  <si>
    <t>ENC. DE COMPRAS:  Lic. Laury M. Andeliz</t>
  </si>
  <si>
    <t>Confeccion de Puertas(2712-01)</t>
  </si>
  <si>
    <t>Equipo de Informatica</t>
  </si>
  <si>
    <t>E450000000103</t>
  </si>
  <si>
    <t>LISTADO DE ORDENES DE COMPRAS O SERVICIOS EFECTUADAS DURANTE EL MES: AGOSTO-2025</t>
  </si>
  <si>
    <t>E450000017032</t>
  </si>
  <si>
    <t>B1500000656</t>
  </si>
  <si>
    <t>B1500001337</t>
  </si>
  <si>
    <t>E450000000044</t>
  </si>
  <si>
    <t>E450000000065</t>
  </si>
  <si>
    <t>E450000000142</t>
  </si>
  <si>
    <t>E450000000143</t>
  </si>
  <si>
    <t>B1500001652</t>
  </si>
  <si>
    <t>B1500000297</t>
  </si>
  <si>
    <t>Papel de Camilla y Sum. Quirurgico</t>
  </si>
  <si>
    <t>2332-01-2393-01</t>
  </si>
  <si>
    <t>B1500001401</t>
  </si>
  <si>
    <t>B1500000045</t>
  </si>
  <si>
    <t>B1500001824</t>
  </si>
  <si>
    <t>Alimentos Y Utensilios de Cocina</t>
  </si>
  <si>
    <t>553-2025</t>
  </si>
  <si>
    <t>552-2025</t>
  </si>
  <si>
    <t>555-2025</t>
  </si>
  <si>
    <t>556-2025</t>
  </si>
  <si>
    <t>557-2025</t>
  </si>
  <si>
    <t>558-2025</t>
  </si>
  <si>
    <t>559-2025</t>
  </si>
  <si>
    <t>554-2025</t>
  </si>
  <si>
    <t>E450000000275</t>
  </si>
  <si>
    <t>Insumos y React.de Laboratorio</t>
  </si>
  <si>
    <t>E450000000277</t>
  </si>
  <si>
    <t>B1500001477</t>
  </si>
  <si>
    <t>E450000000184</t>
  </si>
  <si>
    <t>B1500000665</t>
  </si>
  <si>
    <t>B1500008268</t>
  </si>
  <si>
    <t>B1500008269</t>
  </si>
  <si>
    <t>B1500008270</t>
  </si>
  <si>
    <t>B1500001193</t>
  </si>
  <si>
    <t>E450000004218</t>
  </si>
  <si>
    <t>E450000000252</t>
  </si>
  <si>
    <t>E450000000148</t>
  </si>
  <si>
    <t>B1500000003</t>
  </si>
  <si>
    <t>563-2025</t>
  </si>
  <si>
    <t>562-2025</t>
  </si>
  <si>
    <t>E450000000145</t>
  </si>
  <si>
    <t>B1500002343</t>
  </si>
  <si>
    <t>577-2025</t>
  </si>
  <si>
    <t>566-2025</t>
  </si>
  <si>
    <t>571-2025</t>
  </si>
  <si>
    <t>572-2025</t>
  </si>
  <si>
    <t>573-2025</t>
  </si>
  <si>
    <t>560-2025</t>
  </si>
  <si>
    <t>561-2025</t>
  </si>
  <si>
    <t>569-2025</t>
  </si>
  <si>
    <t>570-2025</t>
  </si>
  <si>
    <t>574-2025</t>
  </si>
  <si>
    <t>576-2025</t>
  </si>
  <si>
    <t>568-2025</t>
  </si>
  <si>
    <t>564-2025</t>
  </si>
  <si>
    <t>565-2025</t>
  </si>
  <si>
    <t>567-2025</t>
  </si>
  <si>
    <t>575-2025</t>
  </si>
  <si>
    <t>579-2025</t>
  </si>
  <si>
    <t>578-2025</t>
  </si>
  <si>
    <t>B1500017548</t>
  </si>
  <si>
    <t>B1500001828</t>
  </si>
  <si>
    <t>E450000000055</t>
  </si>
  <si>
    <t>B1500000004</t>
  </si>
  <si>
    <t>596-2025</t>
  </si>
  <si>
    <t>JAYCO BOUTIQUE DE SOUVENIR</t>
  </si>
  <si>
    <t>E450000000080</t>
  </si>
  <si>
    <t>B1500000206</t>
  </si>
  <si>
    <t>B1500000826</t>
  </si>
  <si>
    <t>E450000003528</t>
  </si>
  <si>
    <t>E450000000910</t>
  </si>
  <si>
    <t>E450000007351</t>
  </si>
  <si>
    <t>B1500000173</t>
  </si>
  <si>
    <t>B1500001833</t>
  </si>
  <si>
    <t>B1500001834</t>
  </si>
  <si>
    <t>B1500006571</t>
  </si>
  <si>
    <t>B1500002348</t>
  </si>
  <si>
    <t>Suministro de Limpieza</t>
  </si>
  <si>
    <t>B1500001876</t>
  </si>
  <si>
    <t>E450000087983</t>
  </si>
  <si>
    <t>B1500000172</t>
  </si>
  <si>
    <t>E450000000165</t>
  </si>
  <si>
    <t>Suministro Agua Destilada</t>
  </si>
  <si>
    <t>B1500001022</t>
  </si>
  <si>
    <t>580-2025</t>
  </si>
  <si>
    <t>581-2025</t>
  </si>
  <si>
    <t>583-2025</t>
  </si>
  <si>
    <t>582-2025</t>
  </si>
  <si>
    <t>585-2025</t>
  </si>
  <si>
    <t>588-2025</t>
  </si>
  <si>
    <t>584-2025</t>
  </si>
  <si>
    <t>586-2025</t>
  </si>
  <si>
    <t>587-2025</t>
  </si>
  <si>
    <t>589-2025</t>
  </si>
  <si>
    <t>590-2025</t>
  </si>
  <si>
    <t>591-2025</t>
  </si>
  <si>
    <t>592-2025</t>
  </si>
  <si>
    <t>593-2025</t>
  </si>
  <si>
    <t>594-2025</t>
  </si>
  <si>
    <t>595-2025</t>
  </si>
  <si>
    <t>PORTAL(VRF)</t>
  </si>
  <si>
    <t>597-2025</t>
  </si>
  <si>
    <t>598-2025</t>
  </si>
  <si>
    <t>599-2025</t>
  </si>
  <si>
    <t>600-2025</t>
  </si>
  <si>
    <t>601-2025</t>
  </si>
  <si>
    <t>602-2025</t>
  </si>
  <si>
    <t>603-2025</t>
  </si>
  <si>
    <t>604-2025</t>
  </si>
  <si>
    <t>605-2025</t>
  </si>
  <si>
    <t>B1500008315</t>
  </si>
  <si>
    <t>B1500006565</t>
  </si>
  <si>
    <t>E450000087964</t>
  </si>
  <si>
    <t>B1500002770</t>
  </si>
  <si>
    <t>E450000000085</t>
  </si>
  <si>
    <t>ROCE DENTAL</t>
  </si>
  <si>
    <t>B1500000983</t>
  </si>
  <si>
    <t>E4500007643</t>
  </si>
  <si>
    <t>B1500000911</t>
  </si>
  <si>
    <t>611-2025</t>
  </si>
  <si>
    <t>612-2025</t>
  </si>
  <si>
    <t>613-2025</t>
  </si>
  <si>
    <t>606-2025</t>
  </si>
  <si>
    <t>607-2025</t>
  </si>
  <si>
    <t>608-2025</t>
  </si>
  <si>
    <t>609-2025</t>
  </si>
  <si>
    <t>E450000000051</t>
  </si>
  <si>
    <t>610-2025</t>
  </si>
  <si>
    <t>E450000000060</t>
  </si>
  <si>
    <t>B1500000503</t>
  </si>
  <si>
    <t>Mantenimiento Equipo Medico</t>
  </si>
  <si>
    <t>B1500001709</t>
  </si>
  <si>
    <t>Suministro Disimetro</t>
  </si>
  <si>
    <t>B1500001343</t>
  </si>
  <si>
    <t>Suministro de Muebles P/Ofic</t>
  </si>
  <si>
    <t>B1500000131</t>
  </si>
  <si>
    <t>B1500003197</t>
  </si>
  <si>
    <t>Suministro de Refrigeración</t>
  </si>
  <si>
    <t>615-2025</t>
  </si>
  <si>
    <t>618-2025</t>
  </si>
  <si>
    <t>616-2025</t>
  </si>
  <si>
    <t>B1500004164</t>
  </si>
  <si>
    <t>B1500000285</t>
  </si>
  <si>
    <t>RONNY PUBLICIADA SRL</t>
  </si>
  <si>
    <t>Confección de Letrero</t>
  </si>
  <si>
    <t>B1500000092</t>
  </si>
  <si>
    <t xml:space="preserve">Suministros de Fundas </t>
  </si>
  <si>
    <t>B1500001384</t>
  </si>
  <si>
    <t>B1500001385</t>
  </si>
  <si>
    <t>CD-2025-0011</t>
  </si>
  <si>
    <t>CM-2025-0004</t>
  </si>
  <si>
    <t>E450000007702</t>
  </si>
  <si>
    <t>B1500000175</t>
  </si>
  <si>
    <t>623-2025</t>
  </si>
  <si>
    <t>631-2025</t>
  </si>
  <si>
    <t>Suministro de Publiciadad</t>
  </si>
  <si>
    <t>2221-01</t>
  </si>
  <si>
    <t>629-2025</t>
  </si>
  <si>
    <t>EDITORA LISTIN DIARIO</t>
  </si>
  <si>
    <t>B1500011037</t>
  </si>
  <si>
    <t>MOREL</t>
  </si>
  <si>
    <t>E450000000062</t>
  </si>
  <si>
    <t>Suministro de Silla Tipo cajero</t>
  </si>
  <si>
    <t>633-2025</t>
  </si>
  <si>
    <t>625-2025</t>
  </si>
  <si>
    <t>626-2025</t>
  </si>
  <si>
    <t>627-2025</t>
  </si>
  <si>
    <t>628-2025</t>
  </si>
  <si>
    <t>630-2025</t>
  </si>
  <si>
    <t>632-2025</t>
  </si>
  <si>
    <t>620-2025</t>
  </si>
  <si>
    <t>617-2025</t>
  </si>
  <si>
    <t>614-2025</t>
  </si>
  <si>
    <t>619-2025</t>
  </si>
  <si>
    <t>621-2025</t>
  </si>
  <si>
    <t>622-2025</t>
  </si>
  <si>
    <t>624-2025</t>
  </si>
  <si>
    <t>B1500002373</t>
  </si>
  <si>
    <t>MULICENTRO EL MANA</t>
  </si>
  <si>
    <t>B1500000176</t>
  </si>
  <si>
    <t>B1500000177</t>
  </si>
  <si>
    <t>PORTAL(TOMOGRAFO)</t>
  </si>
  <si>
    <t>Portal( Tomografo</t>
  </si>
  <si>
    <t>B1500001348</t>
  </si>
  <si>
    <t>E450000001353</t>
  </si>
  <si>
    <t>B1500006598</t>
  </si>
  <si>
    <t>EDITORA DEL CARIBE</t>
  </si>
  <si>
    <t>Utiles de Escritorios.</t>
  </si>
  <si>
    <t>2712-01</t>
  </si>
  <si>
    <t>E450000000149</t>
  </si>
  <si>
    <t>Suministro Eléctricos</t>
  </si>
  <si>
    <t>634-2025</t>
  </si>
  <si>
    <t>635-2025</t>
  </si>
  <si>
    <t>636-2025</t>
  </si>
  <si>
    <t>637-2025</t>
  </si>
  <si>
    <t>638-2025</t>
  </si>
  <si>
    <t>639-2025</t>
  </si>
  <si>
    <t>640-2025</t>
  </si>
  <si>
    <t>E450000000147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</si>
</sst>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(* #,##0.00_);_(* \(#,##0.00\);_(* &quot;-&quot;??_);_(@_)"/>
    <numFmt numFmtId="166" formatCode="_(&quot;RD$&quot;* #,##0.00_);_(&quot;RD$&quot;* \(#,##0.00\);_(&quot;RD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0" fontId="4" fillId="0" borderId="0"/>
  </cellStyleXfs>
  <cellXfs count="59">
    <xf numFmtId="0" fontId="0" fillId="0" borderId="0" xfId="0"/>
    <xf numFmtId="0" fontId="0" fillId="0" borderId="0" xfId="0" applyAlignment="1">
      <alignment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6" fillId="0" borderId="0" xfId="0" applyFont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/>
    <xf numFmtId="0" fontId="6" fillId="2" borderId="1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0" fontId="6" fillId="0" borderId="2" xfId="0" applyFont="1" applyBorder="1"/>
    <xf numFmtId="0" fontId="0" fillId="0" borderId="1" xfId="0" applyBorder="1"/>
    <xf numFmtId="14" fontId="6" fillId="2" borderId="1" xfId="0" applyNumberFormat="1" applyFont="1" applyFill="1" applyBorder="1" applyAlignment="1">
      <alignment horizontal="right"/>
    </xf>
    <xf numFmtId="0" fontId="9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8" fillId="0" borderId="0" xfId="0" applyFont="1" applyBorder="1"/>
    <xf numFmtId="0" fontId="2" fillId="0" borderId="0" xfId="0" applyFont="1" applyBorder="1"/>
    <xf numFmtId="164" fontId="0" fillId="0" borderId="1" xfId="0" applyNumberFormat="1" applyBorder="1"/>
    <xf numFmtId="4" fontId="0" fillId="0" borderId="1" xfId="0" applyNumberFormat="1" applyBorder="1"/>
    <xf numFmtId="0" fontId="0" fillId="0" borderId="1" xfId="0" applyBorder="1" applyAlignment="1">
      <alignment horizontal="right"/>
    </xf>
    <xf numFmtId="14" fontId="9" fillId="0" borderId="1" xfId="0" applyNumberFormat="1" applyFont="1" applyBorder="1" applyAlignment="1">
      <alignment horizontal="right"/>
    </xf>
    <xf numFmtId="14" fontId="9" fillId="0" borderId="1" xfId="0" applyNumberFormat="1" applyFont="1" applyBorder="1"/>
    <xf numFmtId="0" fontId="0" fillId="0" borderId="1" xfId="0" applyBorder="1" applyAlignment="1">
      <alignment horizontal="center"/>
    </xf>
    <xf numFmtId="4" fontId="0" fillId="0" borderId="1" xfId="0" applyNumberFormat="1" applyBorder="1" applyAlignment="1"/>
    <xf numFmtId="43" fontId="0" fillId="0" borderId="0" xfId="0" applyNumberFormat="1"/>
    <xf numFmtId="0" fontId="6" fillId="2" borderId="1" xfId="0" applyFont="1" applyFill="1" applyBorder="1"/>
    <xf numFmtId="4" fontId="0" fillId="0" borderId="1" xfId="0" applyNumberFormat="1" applyBorder="1" applyAlignment="1">
      <alignment horizontal="right"/>
    </xf>
    <xf numFmtId="43" fontId="0" fillId="0" borderId="1" xfId="0" applyNumberFormat="1" applyBorder="1"/>
    <xf numFmtId="0" fontId="9" fillId="2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4" fontId="0" fillId="2" borderId="1" xfId="0" applyNumberFormat="1" applyFill="1" applyBorder="1"/>
    <xf numFmtId="14" fontId="9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14" fontId="9" fillId="2" borderId="1" xfId="0" applyNumberFormat="1" applyFont="1" applyFill="1" applyBorder="1"/>
    <xf numFmtId="0" fontId="6" fillId="2" borderId="2" xfId="0" applyFont="1" applyFill="1" applyBorder="1"/>
    <xf numFmtId="4" fontId="0" fillId="2" borderId="1" xfId="0" applyNumberFormat="1" applyFill="1" applyBorder="1" applyAlignment="1"/>
    <xf numFmtId="0" fontId="0" fillId="2" borderId="1" xfId="0" applyFill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0" fontId="3" fillId="0" borderId="3" xfId="0" applyFont="1" applyBorder="1" applyAlignment="1">
      <alignment horizontal="right"/>
    </xf>
  </cellXfs>
  <cellStyles count="10">
    <cellStyle name="Millares 2" xfId="3"/>
    <cellStyle name="Millares 2 2" xfId="5"/>
    <cellStyle name="Millares 2 3" xfId="4"/>
    <cellStyle name="Millares 2 4" xfId="6"/>
    <cellStyle name="Millares 9" xfId="2"/>
    <cellStyle name="Moneda 2" xfId="7"/>
    <cellStyle name="Normal" xfId="0" builtinId="0"/>
    <cellStyle name="Normal 2 2" xfId="1"/>
    <cellStyle name="Normal 3" xfId="8"/>
    <cellStyle name="Normal 4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7"/>
  <sheetViews>
    <sheetView tabSelected="1" workbookViewId="0">
      <selection activeCell="C87" sqref="C87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6" max="6" width="24.42578125" customWidth="1"/>
    <col min="7" max="7" width="29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54" t="s">
        <v>3</v>
      </c>
      <c r="B3" s="54"/>
      <c r="C3" s="54"/>
      <c r="D3" s="54"/>
      <c r="E3" s="54"/>
      <c r="F3" s="54"/>
      <c r="G3" s="54"/>
      <c r="H3" s="54"/>
      <c r="I3" s="54"/>
    </row>
    <row r="4" spans="1:9" ht="18.75" x14ac:dyDescent="0.3">
      <c r="A4" s="55" t="s">
        <v>2</v>
      </c>
      <c r="B4" s="55"/>
      <c r="C4" s="55"/>
      <c r="D4" s="55"/>
      <c r="E4" s="55"/>
      <c r="F4" s="55"/>
      <c r="G4" s="55"/>
      <c r="H4" s="55"/>
      <c r="I4" s="55"/>
    </row>
    <row r="5" spans="1:9" ht="18.75" x14ac:dyDescent="0.3">
      <c r="A5" s="55" t="s">
        <v>144</v>
      </c>
      <c r="B5" s="55"/>
      <c r="C5" s="55"/>
      <c r="D5" s="55"/>
      <c r="E5" s="55"/>
      <c r="F5" s="55"/>
      <c r="G5" s="55"/>
      <c r="H5" s="55"/>
      <c r="I5" s="55"/>
    </row>
    <row r="6" spans="1:9" ht="18.75" x14ac:dyDescent="0.3">
      <c r="A6" s="56" t="s">
        <v>116</v>
      </c>
      <c r="B6" s="56"/>
      <c r="C6" s="56"/>
      <c r="D6" s="56"/>
      <c r="E6" s="56"/>
      <c r="F6" s="56"/>
      <c r="G6" s="56"/>
      <c r="H6" s="56"/>
      <c r="I6" s="56"/>
    </row>
    <row r="7" spans="1:9" ht="47.25" x14ac:dyDescent="0.25">
      <c r="A7" s="21" t="s">
        <v>99</v>
      </c>
      <c r="B7" s="22" t="s">
        <v>100</v>
      </c>
      <c r="C7" s="23" t="s">
        <v>101</v>
      </c>
      <c r="D7" s="22" t="s">
        <v>102</v>
      </c>
      <c r="E7" s="22" t="s">
        <v>103</v>
      </c>
      <c r="F7" s="21" t="s">
        <v>104</v>
      </c>
      <c r="G7" s="21" t="s">
        <v>105</v>
      </c>
      <c r="H7" s="22" t="s">
        <v>106</v>
      </c>
      <c r="I7" s="21" t="s">
        <v>107</v>
      </c>
    </row>
    <row r="8" spans="1:9" x14ac:dyDescent="0.25">
      <c r="A8" s="35">
        <v>45891</v>
      </c>
      <c r="B8" s="16" t="s">
        <v>294</v>
      </c>
      <c r="C8" s="20" t="s">
        <v>124</v>
      </c>
      <c r="D8" s="20" t="s">
        <v>286</v>
      </c>
      <c r="E8" s="52" t="s">
        <v>16</v>
      </c>
      <c r="F8" s="8" t="s">
        <v>287</v>
      </c>
      <c r="G8" s="8" t="s">
        <v>288</v>
      </c>
      <c r="H8" s="5" t="s">
        <v>300</v>
      </c>
      <c r="I8" s="45">
        <v>283200</v>
      </c>
    </row>
    <row r="9" spans="1:9" x14ac:dyDescent="0.25">
      <c r="A9" s="35">
        <v>45863</v>
      </c>
      <c r="B9" s="16"/>
      <c r="C9" s="19" t="s">
        <v>136</v>
      </c>
      <c r="D9" s="19" t="s">
        <v>126</v>
      </c>
      <c r="E9" s="52" t="s">
        <v>16</v>
      </c>
      <c r="F9" s="10" t="s">
        <v>137</v>
      </c>
      <c r="G9" s="8" t="s">
        <v>141</v>
      </c>
      <c r="H9" s="5" t="s">
        <v>332</v>
      </c>
      <c r="I9" s="32">
        <v>140560</v>
      </c>
    </row>
    <row r="10" spans="1:9" x14ac:dyDescent="0.25">
      <c r="A10" s="35">
        <v>45870</v>
      </c>
      <c r="B10" s="16"/>
      <c r="C10" s="19" t="s">
        <v>161</v>
      </c>
      <c r="D10" s="33" t="s">
        <v>147</v>
      </c>
      <c r="E10" s="52" t="s">
        <v>22</v>
      </c>
      <c r="F10" s="15" t="s">
        <v>84</v>
      </c>
      <c r="G10" s="8" t="s">
        <v>31</v>
      </c>
      <c r="H10" s="5" t="s">
        <v>24</v>
      </c>
      <c r="I10" s="45">
        <v>153500</v>
      </c>
    </row>
    <row r="11" spans="1:9" x14ac:dyDescent="0.25">
      <c r="A11" s="35">
        <v>45870</v>
      </c>
      <c r="B11" s="16"/>
      <c r="C11" s="19" t="s">
        <v>160</v>
      </c>
      <c r="D11" s="33" t="s">
        <v>146</v>
      </c>
      <c r="E11" s="52" t="s">
        <v>16</v>
      </c>
      <c r="F11" s="8" t="s">
        <v>15</v>
      </c>
      <c r="G11" s="8" t="s">
        <v>128</v>
      </c>
      <c r="H11" s="5" t="s">
        <v>17</v>
      </c>
      <c r="I11" s="45">
        <v>166585.04999999999</v>
      </c>
    </row>
    <row r="12" spans="1:9" x14ac:dyDescent="0.25">
      <c r="A12" s="35">
        <v>45870</v>
      </c>
      <c r="B12" s="16"/>
      <c r="C12" s="19" t="s">
        <v>167</v>
      </c>
      <c r="D12" s="19" t="s">
        <v>148</v>
      </c>
      <c r="E12" s="52" t="s">
        <v>16</v>
      </c>
      <c r="F12" s="10" t="s">
        <v>28</v>
      </c>
      <c r="G12" s="8" t="s">
        <v>97</v>
      </c>
      <c r="H12" s="5" t="s">
        <v>25</v>
      </c>
      <c r="I12" s="45">
        <v>885.9</v>
      </c>
    </row>
    <row r="13" spans="1:9" ht="24" customHeight="1" x14ac:dyDescent="0.25">
      <c r="A13" s="35">
        <v>45870</v>
      </c>
      <c r="B13" s="16"/>
      <c r="C13" s="19" t="s">
        <v>162</v>
      </c>
      <c r="D13" s="33" t="s">
        <v>153</v>
      </c>
      <c r="E13" s="52" t="s">
        <v>16</v>
      </c>
      <c r="F13" s="10" t="s">
        <v>46</v>
      </c>
      <c r="G13" s="8" t="s">
        <v>154</v>
      </c>
      <c r="H13" s="5" t="s">
        <v>155</v>
      </c>
      <c r="I13" s="45">
        <v>56350</v>
      </c>
    </row>
    <row r="14" spans="1:9" x14ac:dyDescent="0.25">
      <c r="A14" s="35">
        <v>45870</v>
      </c>
      <c r="B14" s="16"/>
      <c r="C14" s="19" t="s">
        <v>163</v>
      </c>
      <c r="D14" s="19" t="s">
        <v>152</v>
      </c>
      <c r="E14" s="52" t="s">
        <v>22</v>
      </c>
      <c r="F14" s="10" t="s">
        <v>44</v>
      </c>
      <c r="G14" s="8" t="s">
        <v>59</v>
      </c>
      <c r="H14" s="5" t="s">
        <v>25</v>
      </c>
      <c r="I14" s="45">
        <v>107900</v>
      </c>
    </row>
    <row r="15" spans="1:9" x14ac:dyDescent="0.25">
      <c r="A15" s="35">
        <v>45870</v>
      </c>
      <c r="B15" s="16"/>
      <c r="C15" s="19" t="s">
        <v>164</v>
      </c>
      <c r="D15" s="19" t="s">
        <v>150</v>
      </c>
      <c r="E15" s="52" t="s">
        <v>22</v>
      </c>
      <c r="F15" s="10" t="s">
        <v>27</v>
      </c>
      <c r="G15" s="11" t="s">
        <v>129</v>
      </c>
      <c r="H15" s="5" t="s">
        <v>17</v>
      </c>
      <c r="I15" s="45">
        <v>73632</v>
      </c>
    </row>
    <row r="16" spans="1:9" ht="24.75" x14ac:dyDescent="0.25">
      <c r="A16" s="35">
        <v>45870</v>
      </c>
      <c r="B16" s="16"/>
      <c r="C16" s="20" t="s">
        <v>165</v>
      </c>
      <c r="D16" s="19" t="s">
        <v>151</v>
      </c>
      <c r="E16" s="52" t="s">
        <v>16</v>
      </c>
      <c r="F16" s="10" t="s">
        <v>27</v>
      </c>
      <c r="G16" s="8" t="s">
        <v>118</v>
      </c>
      <c r="H16" s="5" t="s">
        <v>119</v>
      </c>
      <c r="I16" s="45">
        <v>239620</v>
      </c>
    </row>
    <row r="17" spans="1:9" x14ac:dyDescent="0.25">
      <c r="A17" s="35">
        <v>45870</v>
      </c>
      <c r="B17" s="16"/>
      <c r="C17" s="19" t="s">
        <v>166</v>
      </c>
      <c r="D17" s="19" t="s">
        <v>156</v>
      </c>
      <c r="E17" s="52" t="s">
        <v>22</v>
      </c>
      <c r="F17" s="10" t="s">
        <v>68</v>
      </c>
      <c r="G17" s="11" t="s">
        <v>95</v>
      </c>
      <c r="H17" s="5" t="s">
        <v>17</v>
      </c>
      <c r="I17" s="45">
        <v>111156.2</v>
      </c>
    </row>
    <row r="18" spans="1:9" x14ac:dyDescent="0.25">
      <c r="A18" s="35">
        <v>45870</v>
      </c>
      <c r="B18" s="16"/>
      <c r="C18" s="19" t="s">
        <v>191</v>
      </c>
      <c r="D18" s="19" t="s">
        <v>168</v>
      </c>
      <c r="E18" s="52" t="s">
        <v>22</v>
      </c>
      <c r="F18" s="10" t="s">
        <v>64</v>
      </c>
      <c r="G18" s="16" t="s">
        <v>169</v>
      </c>
      <c r="H18" s="5" t="s">
        <v>17</v>
      </c>
      <c r="I18" s="45">
        <v>77493.009999999995</v>
      </c>
    </row>
    <row r="19" spans="1:9" x14ac:dyDescent="0.25">
      <c r="A19" s="35">
        <v>45870</v>
      </c>
      <c r="B19" s="16"/>
      <c r="C19" s="19" t="s">
        <v>192</v>
      </c>
      <c r="D19" s="19" t="s">
        <v>170</v>
      </c>
      <c r="E19" s="52" t="s">
        <v>22</v>
      </c>
      <c r="F19" s="10" t="s">
        <v>64</v>
      </c>
      <c r="G19" s="11" t="s">
        <v>95</v>
      </c>
      <c r="H19" s="5" t="s">
        <v>17</v>
      </c>
      <c r="I19" s="45">
        <v>87839.2</v>
      </c>
    </row>
    <row r="20" spans="1:9" ht="24.75" x14ac:dyDescent="0.25">
      <c r="A20" s="35">
        <v>45870</v>
      </c>
      <c r="B20" s="16"/>
      <c r="C20" s="19" t="s">
        <v>183</v>
      </c>
      <c r="D20" s="19" t="s">
        <v>171</v>
      </c>
      <c r="E20" s="52" t="s">
        <v>22</v>
      </c>
      <c r="F20" s="10" t="s">
        <v>66</v>
      </c>
      <c r="G20" s="8" t="s">
        <v>118</v>
      </c>
      <c r="H20" s="5" t="s">
        <v>119</v>
      </c>
      <c r="I20" s="45">
        <v>167900</v>
      </c>
    </row>
    <row r="21" spans="1:9" ht="24.75" x14ac:dyDescent="0.25">
      <c r="A21" s="35">
        <v>45870</v>
      </c>
      <c r="B21" s="16"/>
      <c r="C21" s="19" t="s">
        <v>182</v>
      </c>
      <c r="D21" s="19" t="s">
        <v>172</v>
      </c>
      <c r="E21" s="52" t="s">
        <v>22</v>
      </c>
      <c r="F21" s="10" t="s">
        <v>123</v>
      </c>
      <c r="G21" s="8" t="s">
        <v>118</v>
      </c>
      <c r="H21" s="5" t="s">
        <v>119</v>
      </c>
      <c r="I21" s="45">
        <v>70000</v>
      </c>
    </row>
    <row r="22" spans="1:9" x14ac:dyDescent="0.25">
      <c r="A22" s="35">
        <v>45870</v>
      </c>
      <c r="B22" s="16"/>
      <c r="C22" s="20" t="s">
        <v>198</v>
      </c>
      <c r="D22" s="19" t="s">
        <v>143</v>
      </c>
      <c r="E22" s="52" t="s">
        <v>22</v>
      </c>
      <c r="F22" s="10" t="s">
        <v>39</v>
      </c>
      <c r="G22" s="8" t="s">
        <v>97</v>
      </c>
      <c r="H22" s="5" t="s">
        <v>25</v>
      </c>
      <c r="I22" s="45">
        <v>12213</v>
      </c>
    </row>
    <row r="23" spans="1:9" x14ac:dyDescent="0.25">
      <c r="A23" s="35">
        <v>45870</v>
      </c>
      <c r="B23" s="16"/>
      <c r="C23" s="19" t="s">
        <v>199</v>
      </c>
      <c r="D23" s="19" t="s">
        <v>173</v>
      </c>
      <c r="E23" s="52" t="s">
        <v>16</v>
      </c>
      <c r="F23" s="10" t="s">
        <v>73</v>
      </c>
      <c r="G23" s="8" t="s">
        <v>59</v>
      </c>
      <c r="H23" s="5" t="s">
        <v>25</v>
      </c>
      <c r="I23" s="45">
        <v>28284.400000000001</v>
      </c>
    </row>
    <row r="24" spans="1:9" x14ac:dyDescent="0.25">
      <c r="A24" s="35">
        <v>45870</v>
      </c>
      <c r="B24" s="16"/>
      <c r="C24" s="20" t="s">
        <v>187</v>
      </c>
      <c r="D24" s="19" t="s">
        <v>215</v>
      </c>
      <c r="E24" s="52" t="s">
        <v>16</v>
      </c>
      <c r="F24" s="10" t="s">
        <v>45</v>
      </c>
      <c r="G24" s="8" t="s">
        <v>30</v>
      </c>
      <c r="H24" s="5" t="s">
        <v>24</v>
      </c>
      <c r="I24" s="45">
        <f>238261.4</f>
        <v>238261.4</v>
      </c>
    </row>
    <row r="25" spans="1:9" x14ac:dyDescent="0.25">
      <c r="A25" s="35">
        <v>45870</v>
      </c>
      <c r="B25" s="16"/>
      <c r="C25" s="19" t="s">
        <v>200</v>
      </c>
      <c r="D25" s="19" t="s">
        <v>204</v>
      </c>
      <c r="E25" s="52" t="s">
        <v>16</v>
      </c>
      <c r="F25" s="10" t="s">
        <v>76</v>
      </c>
      <c r="G25" s="8" t="s">
        <v>30</v>
      </c>
      <c r="H25" s="5" t="s">
        <v>24</v>
      </c>
      <c r="I25" s="45">
        <v>34826.300000000003</v>
      </c>
    </row>
    <row r="26" spans="1:9" x14ac:dyDescent="0.25">
      <c r="A26" s="35">
        <v>45871</v>
      </c>
      <c r="B26" s="16"/>
      <c r="C26" s="18" t="s">
        <v>197</v>
      </c>
      <c r="D26" s="19" t="s">
        <v>178</v>
      </c>
      <c r="E26" s="52" t="s">
        <v>22</v>
      </c>
      <c r="F26" s="8" t="s">
        <v>79</v>
      </c>
      <c r="G26" s="8" t="s">
        <v>81</v>
      </c>
      <c r="H26" s="5" t="s">
        <v>80</v>
      </c>
      <c r="I26" s="45">
        <v>18500</v>
      </c>
    </row>
    <row r="27" spans="1:9" x14ac:dyDescent="0.25">
      <c r="A27" s="35">
        <v>45873</v>
      </c>
      <c r="B27" s="16"/>
      <c r="C27" s="19" t="s">
        <v>193</v>
      </c>
      <c r="D27" s="33" t="s">
        <v>149</v>
      </c>
      <c r="E27" s="52" t="s">
        <v>22</v>
      </c>
      <c r="F27" s="10" t="s">
        <v>90</v>
      </c>
      <c r="G27" s="16" t="s">
        <v>30</v>
      </c>
      <c r="H27" s="5" t="s">
        <v>24</v>
      </c>
      <c r="I27" s="45">
        <v>103732.21</v>
      </c>
    </row>
    <row r="28" spans="1:9" x14ac:dyDescent="0.25">
      <c r="A28" s="34">
        <v>45873</v>
      </c>
      <c r="B28" s="12"/>
      <c r="C28" s="18" t="s">
        <v>194</v>
      </c>
      <c r="D28" s="19" t="s">
        <v>177</v>
      </c>
      <c r="E28" s="52" t="s">
        <v>22</v>
      </c>
      <c r="F28" s="10" t="s">
        <v>71</v>
      </c>
      <c r="G28" s="8" t="s">
        <v>97</v>
      </c>
      <c r="H28" s="5" t="s">
        <v>25</v>
      </c>
      <c r="I28" s="45">
        <v>79700</v>
      </c>
    </row>
    <row r="29" spans="1:9" x14ac:dyDescent="0.25">
      <c r="A29" s="35">
        <v>45873</v>
      </c>
      <c r="B29" s="16"/>
      <c r="C29" s="19" t="s">
        <v>188</v>
      </c>
      <c r="D29" s="33" t="s">
        <v>174</v>
      </c>
      <c r="E29" s="52" t="s">
        <v>22</v>
      </c>
      <c r="F29" s="8" t="s">
        <v>52</v>
      </c>
      <c r="G29" s="8" t="s">
        <v>30</v>
      </c>
      <c r="H29" s="5" t="s">
        <v>24</v>
      </c>
      <c r="I29" s="45">
        <v>128606.47</v>
      </c>
    </row>
    <row r="30" spans="1:9" x14ac:dyDescent="0.25">
      <c r="A30" s="35">
        <v>45873</v>
      </c>
      <c r="B30" s="16"/>
      <c r="C30" s="19" t="s">
        <v>189</v>
      </c>
      <c r="D30" s="33" t="s">
        <v>175</v>
      </c>
      <c r="E30" s="52" t="s">
        <v>22</v>
      </c>
      <c r="F30" s="8" t="s">
        <v>52</v>
      </c>
      <c r="G30" s="8" t="s">
        <v>30</v>
      </c>
      <c r="H30" s="5" t="s">
        <v>24</v>
      </c>
      <c r="I30" s="45">
        <v>240003.08</v>
      </c>
    </row>
    <row r="31" spans="1:9" x14ac:dyDescent="0.25">
      <c r="A31" s="35">
        <v>45873</v>
      </c>
      <c r="B31" s="16"/>
      <c r="C31" s="19" t="s">
        <v>190</v>
      </c>
      <c r="D31" s="33" t="s">
        <v>176</v>
      </c>
      <c r="E31" s="52" t="s">
        <v>22</v>
      </c>
      <c r="F31" s="8" t="s">
        <v>52</v>
      </c>
      <c r="G31" s="8" t="s">
        <v>30</v>
      </c>
      <c r="H31" s="5" t="s">
        <v>24</v>
      </c>
      <c r="I31" s="45">
        <v>239125.89</v>
      </c>
    </row>
    <row r="32" spans="1:9" x14ac:dyDescent="0.25">
      <c r="A32" s="35">
        <v>45873</v>
      </c>
      <c r="B32" s="16"/>
      <c r="C32" s="19" t="s">
        <v>195</v>
      </c>
      <c r="D32" s="19" t="s">
        <v>143</v>
      </c>
      <c r="E32" s="52" t="s">
        <v>22</v>
      </c>
      <c r="F32" s="10" t="s">
        <v>72</v>
      </c>
      <c r="G32" s="8" t="s">
        <v>97</v>
      </c>
      <c r="H32" s="5" t="s">
        <v>25</v>
      </c>
      <c r="I32" s="45">
        <v>239000</v>
      </c>
    </row>
    <row r="33" spans="1:9" x14ac:dyDescent="0.25">
      <c r="A33" s="35"/>
      <c r="B33" s="16"/>
      <c r="C33" s="19" t="s">
        <v>201</v>
      </c>
      <c r="D33" s="33"/>
      <c r="E33" s="52"/>
      <c r="F33" s="14" t="s">
        <v>244</v>
      </c>
      <c r="G33" s="14" t="s">
        <v>244</v>
      </c>
      <c r="H33" s="5"/>
      <c r="I33" s="45"/>
    </row>
    <row r="34" spans="1:9" x14ac:dyDescent="0.25">
      <c r="A34" s="35">
        <v>45873</v>
      </c>
      <c r="B34" s="16"/>
      <c r="C34" s="19" t="s">
        <v>196</v>
      </c>
      <c r="D34" s="19" t="s">
        <v>157</v>
      </c>
      <c r="E34" s="52" t="s">
        <v>22</v>
      </c>
      <c r="F34" s="10" t="s">
        <v>78</v>
      </c>
      <c r="G34" s="8" t="s">
        <v>130</v>
      </c>
      <c r="H34" s="5" t="s">
        <v>17</v>
      </c>
      <c r="I34" s="45">
        <v>239540</v>
      </c>
    </row>
    <row r="35" spans="1:9" x14ac:dyDescent="0.25">
      <c r="A35" s="34">
        <v>45874</v>
      </c>
      <c r="B35" s="12"/>
      <c r="C35" s="18" t="s">
        <v>186</v>
      </c>
      <c r="D35" s="19" t="s">
        <v>145</v>
      </c>
      <c r="E35" s="53" t="s">
        <v>22</v>
      </c>
      <c r="F35" s="10" t="s">
        <v>32</v>
      </c>
      <c r="G35" s="8" t="s">
        <v>23</v>
      </c>
      <c r="H35" s="5" t="s">
        <v>29</v>
      </c>
      <c r="I35" s="45">
        <v>101793.04</v>
      </c>
    </row>
    <row r="36" spans="1:9" x14ac:dyDescent="0.25">
      <c r="A36" s="35">
        <v>45875</v>
      </c>
      <c r="B36" s="16"/>
      <c r="C36" s="19" t="s">
        <v>203</v>
      </c>
      <c r="D36" s="19" t="s">
        <v>98</v>
      </c>
      <c r="E36" s="52" t="s">
        <v>22</v>
      </c>
      <c r="F36" s="8" t="s">
        <v>11</v>
      </c>
      <c r="G36" s="8" t="s">
        <v>18</v>
      </c>
      <c r="H36" s="5" t="s">
        <v>19</v>
      </c>
      <c r="I36" s="45">
        <v>27120</v>
      </c>
    </row>
    <row r="37" spans="1:9" x14ac:dyDescent="0.25">
      <c r="A37" s="35">
        <v>45875</v>
      </c>
      <c r="B37" s="16"/>
      <c r="C37" s="19" t="s">
        <v>202</v>
      </c>
      <c r="D37" s="19" t="s">
        <v>179</v>
      </c>
      <c r="E37" s="52" t="s">
        <v>22</v>
      </c>
      <c r="F37" s="8" t="s">
        <v>11</v>
      </c>
      <c r="G37" s="8" t="s">
        <v>18</v>
      </c>
      <c r="H37" s="5" t="s">
        <v>19</v>
      </c>
      <c r="I37" s="45">
        <v>55580</v>
      </c>
    </row>
    <row r="38" spans="1:9" x14ac:dyDescent="0.25">
      <c r="A38" s="35">
        <v>45875</v>
      </c>
      <c r="B38" s="16"/>
      <c r="C38" s="19" t="s">
        <v>228</v>
      </c>
      <c r="D38" s="19" t="s">
        <v>180</v>
      </c>
      <c r="E38" s="52" t="s">
        <v>16</v>
      </c>
      <c r="F38" s="10" t="s">
        <v>27</v>
      </c>
      <c r="G38" s="11" t="s">
        <v>95</v>
      </c>
      <c r="H38" s="5" t="s">
        <v>17</v>
      </c>
      <c r="I38" s="32">
        <v>5760</v>
      </c>
    </row>
    <row r="39" spans="1:9" x14ac:dyDescent="0.25">
      <c r="A39" s="35">
        <v>45875</v>
      </c>
      <c r="B39" s="16"/>
      <c r="C39" s="19" t="s">
        <v>229</v>
      </c>
      <c r="D39" s="19" t="s">
        <v>181</v>
      </c>
      <c r="E39" s="52" t="s">
        <v>16</v>
      </c>
      <c r="F39" s="8" t="s">
        <v>121</v>
      </c>
      <c r="G39" s="8" t="s">
        <v>18</v>
      </c>
      <c r="H39" s="5" t="s">
        <v>19</v>
      </c>
      <c r="I39" s="32">
        <v>206807.77</v>
      </c>
    </row>
    <row r="40" spans="1:9" ht="24.75" x14ac:dyDescent="0.25">
      <c r="A40" s="35">
        <v>45874</v>
      </c>
      <c r="B40" s="16"/>
      <c r="C40" s="19" t="s">
        <v>231</v>
      </c>
      <c r="D40" s="33" t="s">
        <v>96</v>
      </c>
      <c r="E40" s="52" t="s">
        <v>16</v>
      </c>
      <c r="F40" s="8" t="s">
        <v>94</v>
      </c>
      <c r="G40" s="8" t="s">
        <v>159</v>
      </c>
      <c r="H40" s="5" t="s">
        <v>120</v>
      </c>
      <c r="I40" s="32">
        <v>57975.65</v>
      </c>
    </row>
    <row r="41" spans="1:9" ht="24.75" x14ac:dyDescent="0.25">
      <c r="A41" s="35">
        <v>45874</v>
      </c>
      <c r="B41" s="16"/>
      <c r="C41" s="19" t="s">
        <v>230</v>
      </c>
      <c r="D41" s="33" t="s">
        <v>158</v>
      </c>
      <c r="E41" s="52" t="s">
        <v>16</v>
      </c>
      <c r="F41" s="8" t="s">
        <v>14</v>
      </c>
      <c r="G41" s="8" t="s">
        <v>159</v>
      </c>
      <c r="H41" s="5" t="s">
        <v>120</v>
      </c>
      <c r="I41" s="32">
        <v>163169</v>
      </c>
    </row>
    <row r="42" spans="1:9" x14ac:dyDescent="0.25">
      <c r="A42" s="35">
        <v>45870</v>
      </c>
      <c r="B42" s="16"/>
      <c r="C42" s="19" t="s">
        <v>234</v>
      </c>
      <c r="D42" s="20" t="s">
        <v>262</v>
      </c>
      <c r="E42" s="52" t="s">
        <v>16</v>
      </c>
      <c r="F42" s="10" t="s">
        <v>60</v>
      </c>
      <c r="G42" s="8" t="s">
        <v>37</v>
      </c>
      <c r="H42" s="5" t="s">
        <v>26</v>
      </c>
      <c r="I42" s="32">
        <v>5495</v>
      </c>
    </row>
    <row r="43" spans="1:9" x14ac:dyDescent="0.25">
      <c r="A43" s="35">
        <v>45875</v>
      </c>
      <c r="B43" s="16"/>
      <c r="C43" s="19" t="s">
        <v>232</v>
      </c>
      <c r="D43" s="33" t="s">
        <v>184</v>
      </c>
      <c r="E43" s="52" t="s">
        <v>16</v>
      </c>
      <c r="F43" s="10" t="s">
        <v>75</v>
      </c>
      <c r="G43" s="8" t="s">
        <v>30</v>
      </c>
      <c r="H43" s="5" t="s">
        <v>24</v>
      </c>
      <c r="I43" s="32">
        <v>15220.98</v>
      </c>
    </row>
    <row r="44" spans="1:9" x14ac:dyDescent="0.25">
      <c r="A44" s="35">
        <v>45875</v>
      </c>
      <c r="B44" s="16"/>
      <c r="C44" s="19" t="s">
        <v>235</v>
      </c>
      <c r="D44" s="33" t="s">
        <v>213</v>
      </c>
      <c r="E44" s="52" t="s">
        <v>16</v>
      </c>
      <c r="F44" s="10" t="s">
        <v>65</v>
      </c>
      <c r="G44" s="8" t="s">
        <v>30</v>
      </c>
      <c r="H44" s="5" t="s">
        <v>24</v>
      </c>
      <c r="I44" s="32">
        <v>560740.62</v>
      </c>
    </row>
    <row r="45" spans="1:9" x14ac:dyDescent="0.25">
      <c r="A45" s="35">
        <v>45877</v>
      </c>
      <c r="B45" s="16"/>
      <c r="C45" s="20" t="s">
        <v>236</v>
      </c>
      <c r="D45" s="19" t="s">
        <v>211</v>
      </c>
      <c r="E45" s="52" t="s">
        <v>16</v>
      </c>
      <c r="F45" s="15" t="s">
        <v>38</v>
      </c>
      <c r="G45" s="16" t="s">
        <v>134</v>
      </c>
      <c r="H45" s="44" t="s">
        <v>54</v>
      </c>
      <c r="I45" s="32">
        <v>169507</v>
      </c>
    </row>
    <row r="46" spans="1:9" x14ac:dyDescent="0.25">
      <c r="A46" s="35">
        <v>45877</v>
      </c>
      <c r="B46" s="16"/>
      <c r="C46" s="19" t="s">
        <v>233</v>
      </c>
      <c r="D46" s="19" t="s">
        <v>185</v>
      </c>
      <c r="E46" s="52" t="s">
        <v>16</v>
      </c>
      <c r="F46" s="10" t="s">
        <v>13</v>
      </c>
      <c r="G46" s="8" t="s">
        <v>85</v>
      </c>
      <c r="H46" s="5" t="s">
        <v>69</v>
      </c>
      <c r="I46" s="32">
        <v>4175</v>
      </c>
    </row>
    <row r="47" spans="1:9" x14ac:dyDescent="0.25">
      <c r="A47" s="35">
        <v>45877</v>
      </c>
      <c r="B47" s="16"/>
      <c r="C47" s="19" t="s">
        <v>237</v>
      </c>
      <c r="D47" s="19" t="s">
        <v>205</v>
      </c>
      <c r="E47" s="52" t="s">
        <v>16</v>
      </c>
      <c r="F47" s="10" t="s">
        <v>14</v>
      </c>
      <c r="G47" s="39" t="s">
        <v>132</v>
      </c>
      <c r="H47" s="39" t="s">
        <v>83</v>
      </c>
      <c r="I47" s="32">
        <v>6712</v>
      </c>
    </row>
    <row r="48" spans="1:9" x14ac:dyDescent="0.25">
      <c r="A48" s="35">
        <v>45877</v>
      </c>
      <c r="B48" s="16"/>
      <c r="C48" s="19" t="s">
        <v>238</v>
      </c>
      <c r="D48" s="19" t="s">
        <v>206</v>
      </c>
      <c r="E48" s="52" t="s">
        <v>16</v>
      </c>
      <c r="F48" s="10" t="s">
        <v>88</v>
      </c>
      <c r="G48" s="7" t="s">
        <v>67</v>
      </c>
      <c r="H48" s="5" t="s">
        <v>21</v>
      </c>
      <c r="I48" s="32">
        <v>9671.5300000000007</v>
      </c>
    </row>
    <row r="49" spans="1:9" ht="24.75" x14ac:dyDescent="0.25">
      <c r="A49" s="35">
        <v>45880</v>
      </c>
      <c r="B49" s="16"/>
      <c r="C49" s="19" t="s">
        <v>239</v>
      </c>
      <c r="D49" s="19" t="s">
        <v>207</v>
      </c>
      <c r="E49" s="52" t="s">
        <v>16</v>
      </c>
      <c r="F49" s="10" t="s">
        <v>121</v>
      </c>
      <c r="G49" s="8" t="s">
        <v>122</v>
      </c>
      <c r="H49" s="5" t="s">
        <v>82</v>
      </c>
      <c r="I49" s="32">
        <v>43657.760000000002</v>
      </c>
    </row>
    <row r="50" spans="1:9" x14ac:dyDescent="0.25">
      <c r="A50" s="48">
        <v>45876</v>
      </c>
      <c r="B50" s="44"/>
      <c r="C50" s="20" t="s">
        <v>240</v>
      </c>
      <c r="D50" s="20" t="s">
        <v>275</v>
      </c>
      <c r="E50" s="53" t="s">
        <v>16</v>
      </c>
      <c r="F50" s="49" t="s">
        <v>58</v>
      </c>
      <c r="G50" s="11" t="s">
        <v>276</v>
      </c>
      <c r="H50" s="5" t="s">
        <v>53</v>
      </c>
      <c r="I50" s="45">
        <v>40120</v>
      </c>
    </row>
    <row r="51" spans="1:9" x14ac:dyDescent="0.25">
      <c r="A51" s="34">
        <v>45880</v>
      </c>
      <c r="B51" s="12"/>
      <c r="C51" s="18" t="s">
        <v>241</v>
      </c>
      <c r="D51" s="19" t="s">
        <v>210</v>
      </c>
      <c r="E51" s="52" t="s">
        <v>16</v>
      </c>
      <c r="F51" s="10" t="s">
        <v>61</v>
      </c>
      <c r="G51" s="8" t="s">
        <v>92</v>
      </c>
      <c r="H51" s="5" t="s">
        <v>93</v>
      </c>
      <c r="I51" s="32">
        <v>73677.63</v>
      </c>
    </row>
    <row r="52" spans="1:9" x14ac:dyDescent="0.25">
      <c r="A52" s="35">
        <v>45880</v>
      </c>
      <c r="B52" s="16"/>
      <c r="C52" s="19" t="s">
        <v>242</v>
      </c>
      <c r="D52" s="19" t="s">
        <v>224</v>
      </c>
      <c r="E52" s="52" t="s">
        <v>16</v>
      </c>
      <c r="F52" s="10" t="s">
        <v>56</v>
      </c>
      <c r="G52" s="8" t="s">
        <v>48</v>
      </c>
      <c r="H52" s="5" t="s">
        <v>35</v>
      </c>
      <c r="I52" s="32">
        <v>23600</v>
      </c>
    </row>
    <row r="53" spans="1:9" x14ac:dyDescent="0.25">
      <c r="A53" s="35">
        <v>45894</v>
      </c>
      <c r="B53" s="16" t="s">
        <v>293</v>
      </c>
      <c r="C53" s="19" t="s">
        <v>243</v>
      </c>
      <c r="D53" s="19" t="s">
        <v>289</v>
      </c>
      <c r="E53" s="52" t="s">
        <v>22</v>
      </c>
      <c r="F53" s="10" t="s">
        <v>91</v>
      </c>
      <c r="G53" s="10" t="s">
        <v>290</v>
      </c>
      <c r="H53" s="5" t="s">
        <v>74</v>
      </c>
      <c r="I53" s="32">
        <v>157246.79999999999</v>
      </c>
    </row>
    <row r="54" spans="1:9" x14ac:dyDescent="0.25">
      <c r="A54" s="34">
        <v>45880</v>
      </c>
      <c r="B54" s="12"/>
      <c r="C54" s="18" t="s">
        <v>208</v>
      </c>
      <c r="D54" s="19" t="s">
        <v>181</v>
      </c>
      <c r="E54" s="52" t="s">
        <v>16</v>
      </c>
      <c r="F54" s="10" t="s">
        <v>209</v>
      </c>
      <c r="G54" s="7" t="s">
        <v>331</v>
      </c>
      <c r="H54" s="5" t="s">
        <v>21</v>
      </c>
      <c r="I54" s="32">
        <v>39176</v>
      </c>
    </row>
    <row r="55" spans="1:9" x14ac:dyDescent="0.25">
      <c r="A55" s="35">
        <v>45881</v>
      </c>
      <c r="B55" s="16"/>
      <c r="C55" s="20" t="s">
        <v>245</v>
      </c>
      <c r="D55" s="19" t="s">
        <v>214</v>
      </c>
      <c r="E55" s="52" t="s">
        <v>16</v>
      </c>
      <c r="F55" s="10" t="s">
        <v>89</v>
      </c>
      <c r="G55" s="8" t="s">
        <v>97</v>
      </c>
      <c r="H55" s="5" t="s">
        <v>25</v>
      </c>
      <c r="I55" s="32">
        <v>106002.8</v>
      </c>
    </row>
    <row r="56" spans="1:9" x14ac:dyDescent="0.25">
      <c r="A56" s="35">
        <v>45881</v>
      </c>
      <c r="B56" s="16"/>
      <c r="C56" s="19" t="s">
        <v>246</v>
      </c>
      <c r="D56" s="19" t="s">
        <v>212</v>
      </c>
      <c r="E56" s="52" t="s">
        <v>16</v>
      </c>
      <c r="F56" s="8" t="s">
        <v>15</v>
      </c>
      <c r="G56" s="8" t="s">
        <v>128</v>
      </c>
      <c r="H56" s="5" t="s">
        <v>17</v>
      </c>
      <c r="I56" s="32">
        <v>45586.73</v>
      </c>
    </row>
    <row r="57" spans="1:9" x14ac:dyDescent="0.25">
      <c r="A57" s="34">
        <v>45882</v>
      </c>
      <c r="B57" s="12"/>
      <c r="C57" s="42" t="s">
        <v>247</v>
      </c>
      <c r="D57" s="19" t="s">
        <v>216</v>
      </c>
      <c r="E57" s="52" t="s">
        <v>16</v>
      </c>
      <c r="F57" s="10" t="s">
        <v>56</v>
      </c>
      <c r="G57" s="8" t="s">
        <v>48</v>
      </c>
      <c r="H57" s="5" t="s">
        <v>35</v>
      </c>
      <c r="I57" s="32">
        <v>10325</v>
      </c>
    </row>
    <row r="58" spans="1:9" x14ac:dyDescent="0.25">
      <c r="A58" s="46">
        <v>45882</v>
      </c>
      <c r="B58" s="17"/>
      <c r="C58" s="42" t="s">
        <v>248</v>
      </c>
      <c r="D58" s="20" t="s">
        <v>255</v>
      </c>
      <c r="E58" s="52" t="s">
        <v>16</v>
      </c>
      <c r="F58" s="8" t="s">
        <v>63</v>
      </c>
      <c r="G58" s="7" t="s">
        <v>67</v>
      </c>
      <c r="H58" s="5" t="s">
        <v>21</v>
      </c>
      <c r="I58" s="45">
        <v>27205</v>
      </c>
    </row>
    <row r="59" spans="1:9" x14ac:dyDescent="0.25">
      <c r="A59" s="35">
        <v>45883</v>
      </c>
      <c r="B59" s="16"/>
      <c r="C59" s="20" t="s">
        <v>249</v>
      </c>
      <c r="D59" s="19" t="s">
        <v>217</v>
      </c>
      <c r="E59" s="52" t="s">
        <v>16</v>
      </c>
      <c r="F59" s="10" t="s">
        <v>14</v>
      </c>
      <c r="G59" s="8" t="s">
        <v>18</v>
      </c>
      <c r="H59" s="5" t="s">
        <v>19</v>
      </c>
      <c r="I59" s="32">
        <v>3544</v>
      </c>
    </row>
    <row r="60" spans="1:9" x14ac:dyDescent="0.25">
      <c r="A60" s="35">
        <v>45883</v>
      </c>
      <c r="B60" s="16"/>
      <c r="C60" s="19" t="s">
        <v>250</v>
      </c>
      <c r="D60" s="19" t="s">
        <v>218</v>
      </c>
      <c r="E60" s="52" t="s">
        <v>16</v>
      </c>
      <c r="F60" s="10" t="s">
        <v>14</v>
      </c>
      <c r="G60" s="8" t="s">
        <v>18</v>
      </c>
      <c r="H60" s="5" t="s">
        <v>19</v>
      </c>
      <c r="I60" s="32">
        <v>3204</v>
      </c>
    </row>
    <row r="61" spans="1:9" x14ac:dyDescent="0.25">
      <c r="A61" s="35">
        <v>45883</v>
      </c>
      <c r="B61" s="16"/>
      <c r="C61" s="19" t="s">
        <v>251</v>
      </c>
      <c r="D61" s="19" t="s">
        <v>254</v>
      </c>
      <c r="E61" s="52" t="s">
        <v>16</v>
      </c>
      <c r="F61" s="10" t="s">
        <v>52</v>
      </c>
      <c r="G61" s="8" t="s">
        <v>30</v>
      </c>
      <c r="H61" s="5" t="s">
        <v>24</v>
      </c>
      <c r="I61" s="45">
        <v>11797.92</v>
      </c>
    </row>
    <row r="62" spans="1:9" x14ac:dyDescent="0.25">
      <c r="A62" s="34">
        <v>45884</v>
      </c>
      <c r="B62" s="12"/>
      <c r="C62" s="18" t="s">
        <v>252</v>
      </c>
      <c r="D62" s="19" t="s">
        <v>131</v>
      </c>
      <c r="E62" s="52" t="s">
        <v>16</v>
      </c>
      <c r="F62" s="10" t="s">
        <v>56</v>
      </c>
      <c r="G62" s="8" t="s">
        <v>48</v>
      </c>
      <c r="H62" s="5" t="s">
        <v>35</v>
      </c>
      <c r="I62" s="32">
        <v>9440</v>
      </c>
    </row>
    <row r="63" spans="1:9" x14ac:dyDescent="0.25">
      <c r="A63" s="35">
        <v>45884</v>
      </c>
      <c r="B63" s="16"/>
      <c r="C63" s="19" t="s">
        <v>253</v>
      </c>
      <c r="D63" s="20" t="s">
        <v>227</v>
      </c>
      <c r="E63" s="52" t="s">
        <v>16</v>
      </c>
      <c r="F63" s="8" t="s">
        <v>138</v>
      </c>
      <c r="G63" s="8" t="s">
        <v>139</v>
      </c>
      <c r="H63" s="5" t="s">
        <v>53</v>
      </c>
      <c r="I63" s="32">
        <v>104500</v>
      </c>
    </row>
    <row r="64" spans="1:9" x14ac:dyDescent="0.25">
      <c r="A64" s="35">
        <v>45884</v>
      </c>
      <c r="B64" s="16"/>
      <c r="C64" s="19" t="s">
        <v>266</v>
      </c>
      <c r="D64" s="19" t="s">
        <v>220</v>
      </c>
      <c r="E64" s="52" t="s">
        <v>16</v>
      </c>
      <c r="F64" s="10" t="s">
        <v>13</v>
      </c>
      <c r="G64" s="8" t="s">
        <v>221</v>
      </c>
      <c r="H64" s="5" t="s">
        <v>74</v>
      </c>
      <c r="I64" s="32">
        <v>1245</v>
      </c>
    </row>
    <row r="65" spans="1:9" x14ac:dyDescent="0.25">
      <c r="A65" s="35">
        <v>45884</v>
      </c>
      <c r="B65" s="16"/>
      <c r="C65" s="19" t="s">
        <v>267</v>
      </c>
      <c r="D65" s="19" t="s">
        <v>219</v>
      </c>
      <c r="E65" s="52" t="s">
        <v>16</v>
      </c>
      <c r="F65" s="8" t="s">
        <v>63</v>
      </c>
      <c r="G65" s="7" t="s">
        <v>67</v>
      </c>
      <c r="H65" s="5" t="s">
        <v>21</v>
      </c>
      <c r="I65" s="32">
        <v>485</v>
      </c>
    </row>
    <row r="66" spans="1:9" x14ac:dyDescent="0.25">
      <c r="A66" s="34">
        <v>45884</v>
      </c>
      <c r="B66" s="12"/>
      <c r="C66" s="18" t="s">
        <v>268</v>
      </c>
      <c r="D66" s="20" t="s">
        <v>225</v>
      </c>
      <c r="E66" s="52" t="s">
        <v>16</v>
      </c>
      <c r="F66" s="8" t="s">
        <v>27</v>
      </c>
      <c r="G66" s="8" t="s">
        <v>226</v>
      </c>
      <c r="H66" s="5" t="s">
        <v>25</v>
      </c>
      <c r="I66" s="32">
        <v>16000</v>
      </c>
    </row>
    <row r="67" spans="1:9" x14ac:dyDescent="0.25">
      <c r="A67" s="35">
        <v>45884</v>
      </c>
      <c r="B67" s="16"/>
      <c r="C67" s="19" t="s">
        <v>269</v>
      </c>
      <c r="D67" s="20" t="s">
        <v>270</v>
      </c>
      <c r="E67" s="52" t="s">
        <v>16</v>
      </c>
      <c r="F67" s="8" t="s">
        <v>28</v>
      </c>
      <c r="G67" s="8" t="s">
        <v>97</v>
      </c>
      <c r="H67" s="5" t="s">
        <v>25</v>
      </c>
      <c r="I67" s="32">
        <v>21521.4</v>
      </c>
    </row>
    <row r="68" spans="1:9" x14ac:dyDescent="0.25">
      <c r="A68" s="35">
        <v>45884</v>
      </c>
      <c r="B68" s="16"/>
      <c r="C68" s="19" t="s">
        <v>271</v>
      </c>
      <c r="D68" s="19" t="s">
        <v>222</v>
      </c>
      <c r="E68" s="52" t="s">
        <v>16</v>
      </c>
      <c r="F68" s="10" t="s">
        <v>42</v>
      </c>
      <c r="G68" s="8" t="s">
        <v>62</v>
      </c>
      <c r="H68" s="5" t="s">
        <v>50</v>
      </c>
      <c r="I68" s="32">
        <v>10000</v>
      </c>
    </row>
    <row r="69" spans="1:9" x14ac:dyDescent="0.25">
      <c r="A69" s="35">
        <v>45852</v>
      </c>
      <c r="B69" s="16"/>
      <c r="C69" s="19" t="s">
        <v>263</v>
      </c>
      <c r="D69" s="20" t="s">
        <v>127</v>
      </c>
      <c r="E69" s="52" t="s">
        <v>16</v>
      </c>
      <c r="F69" s="15" t="s">
        <v>88</v>
      </c>
      <c r="G69" s="6" t="s">
        <v>142</v>
      </c>
      <c r="H69" s="4" t="s">
        <v>125</v>
      </c>
      <c r="I69" s="32">
        <v>27652.67</v>
      </c>
    </row>
    <row r="70" spans="1:9" x14ac:dyDescent="0.25">
      <c r="A70" s="35">
        <v>45885</v>
      </c>
      <c r="B70" s="16"/>
      <c r="C70" s="19" t="s">
        <v>264</v>
      </c>
      <c r="D70" s="19" t="s">
        <v>256</v>
      </c>
      <c r="E70" s="52" t="s">
        <v>16</v>
      </c>
      <c r="F70" s="10" t="s">
        <v>12</v>
      </c>
      <c r="G70" s="8" t="s">
        <v>23</v>
      </c>
      <c r="H70" s="5" t="s">
        <v>29</v>
      </c>
      <c r="I70" s="32">
        <v>4079.82</v>
      </c>
    </row>
    <row r="71" spans="1:9" x14ac:dyDescent="0.25">
      <c r="A71" s="35">
        <v>45885</v>
      </c>
      <c r="B71" s="16"/>
      <c r="C71" s="19" t="s">
        <v>265</v>
      </c>
      <c r="D71" s="19" t="s">
        <v>223</v>
      </c>
      <c r="E71" s="52" t="s">
        <v>16</v>
      </c>
      <c r="F71" s="10" t="s">
        <v>12</v>
      </c>
      <c r="G71" s="8" t="s">
        <v>23</v>
      </c>
      <c r="H71" s="5" t="s">
        <v>29</v>
      </c>
      <c r="I71" s="32">
        <v>12778.04</v>
      </c>
    </row>
    <row r="72" spans="1:9" x14ac:dyDescent="0.25">
      <c r="A72" s="35">
        <v>45887</v>
      </c>
      <c r="B72" s="16"/>
      <c r="C72" s="19" t="s">
        <v>316</v>
      </c>
      <c r="D72" s="20" t="s">
        <v>258</v>
      </c>
      <c r="E72" s="52" t="s">
        <v>16</v>
      </c>
      <c r="F72" s="44" t="s">
        <v>259</v>
      </c>
      <c r="G72" s="11" t="s">
        <v>128</v>
      </c>
      <c r="H72" s="5" t="s">
        <v>53</v>
      </c>
      <c r="I72" s="32">
        <v>2273.11</v>
      </c>
    </row>
    <row r="73" spans="1:9" x14ac:dyDescent="0.25">
      <c r="A73" s="34">
        <v>45887</v>
      </c>
      <c r="B73" s="12"/>
      <c r="C73" s="18" t="s">
        <v>282</v>
      </c>
      <c r="D73" s="20" t="s">
        <v>261</v>
      </c>
      <c r="E73" s="52" t="s">
        <v>16</v>
      </c>
      <c r="F73" s="8" t="s">
        <v>45</v>
      </c>
      <c r="G73" s="8" t="s">
        <v>30</v>
      </c>
      <c r="H73" s="5" t="s">
        <v>24</v>
      </c>
      <c r="I73" s="32">
        <v>13500.5</v>
      </c>
    </row>
    <row r="74" spans="1:9" x14ac:dyDescent="0.25">
      <c r="A74" s="35">
        <v>45887</v>
      </c>
      <c r="B74" s="16"/>
      <c r="C74" s="19" t="s">
        <v>284</v>
      </c>
      <c r="D74" s="20" t="s">
        <v>277</v>
      </c>
      <c r="E74" s="52" t="s">
        <v>22</v>
      </c>
      <c r="F74" s="15" t="s">
        <v>84</v>
      </c>
      <c r="G74" s="8" t="s">
        <v>31</v>
      </c>
      <c r="H74" s="5" t="s">
        <v>24</v>
      </c>
      <c r="I74" s="32">
        <v>175000</v>
      </c>
    </row>
    <row r="75" spans="1:9" x14ac:dyDescent="0.25">
      <c r="A75" s="35">
        <v>45889</v>
      </c>
      <c r="B75" s="16"/>
      <c r="C75" s="19" t="s">
        <v>315</v>
      </c>
      <c r="D75" s="20" t="s">
        <v>260</v>
      </c>
      <c r="E75" s="52" t="s">
        <v>16</v>
      </c>
      <c r="F75" s="9" t="s">
        <v>133</v>
      </c>
      <c r="G75" s="8" t="s">
        <v>128</v>
      </c>
      <c r="H75" s="5" t="s">
        <v>25</v>
      </c>
      <c r="I75" s="32">
        <v>31966.49</v>
      </c>
    </row>
    <row r="76" spans="1:9" x14ac:dyDescent="0.25">
      <c r="A76" s="35">
        <v>45889</v>
      </c>
      <c r="B76" s="16"/>
      <c r="C76" s="19" t="s">
        <v>283</v>
      </c>
      <c r="D76" s="20" t="s">
        <v>257</v>
      </c>
      <c r="E76" s="52" t="s">
        <v>16</v>
      </c>
      <c r="F76" s="9" t="s">
        <v>86</v>
      </c>
      <c r="G76" s="8" t="s">
        <v>43</v>
      </c>
      <c r="H76" s="5" t="s">
        <v>34</v>
      </c>
      <c r="I76" s="32">
        <v>820630</v>
      </c>
    </row>
    <row r="77" spans="1:9" x14ac:dyDescent="0.25">
      <c r="A77" s="35">
        <v>45889</v>
      </c>
      <c r="B77" s="16"/>
      <c r="C77" s="19" t="s">
        <v>317</v>
      </c>
      <c r="D77" s="43" t="s">
        <v>273</v>
      </c>
      <c r="E77" s="52" t="s">
        <v>16</v>
      </c>
      <c r="F77" s="2" t="s">
        <v>57</v>
      </c>
      <c r="G77" s="16" t="s">
        <v>274</v>
      </c>
      <c r="H77" s="16" t="s">
        <v>51</v>
      </c>
      <c r="I77" s="32">
        <v>26066.2</v>
      </c>
    </row>
    <row r="78" spans="1:9" x14ac:dyDescent="0.25">
      <c r="A78" s="35">
        <v>45889</v>
      </c>
      <c r="B78" s="16"/>
      <c r="C78" s="19" t="s">
        <v>314</v>
      </c>
      <c r="D78" s="20" t="s">
        <v>279</v>
      </c>
      <c r="E78" s="52" t="s">
        <v>16</v>
      </c>
      <c r="F78" s="15" t="s">
        <v>55</v>
      </c>
      <c r="G78" s="8" t="s">
        <v>37</v>
      </c>
      <c r="H78" s="5" t="s">
        <v>26</v>
      </c>
      <c r="I78" s="32">
        <v>4500</v>
      </c>
    </row>
    <row r="79" spans="1:9" x14ac:dyDescent="0.25">
      <c r="A79" s="35"/>
      <c r="B79" s="16"/>
      <c r="C79" s="19" t="s">
        <v>318</v>
      </c>
      <c r="D79" s="20"/>
      <c r="E79" s="52"/>
      <c r="F79" s="15" t="s">
        <v>325</v>
      </c>
      <c r="G79" s="8" t="s">
        <v>326</v>
      </c>
      <c r="H79" s="5"/>
      <c r="I79" s="32"/>
    </row>
    <row r="80" spans="1:9" x14ac:dyDescent="0.25">
      <c r="A80" s="35">
        <v>45890</v>
      </c>
      <c r="B80" s="16"/>
      <c r="C80" s="19" t="s">
        <v>319</v>
      </c>
      <c r="D80" s="20" t="s">
        <v>272</v>
      </c>
      <c r="E80" s="52" t="s">
        <v>16</v>
      </c>
      <c r="F80" s="15" t="s">
        <v>88</v>
      </c>
      <c r="G80" s="11" t="s">
        <v>278</v>
      </c>
      <c r="H80" s="5">
        <v>2611.0100000000002</v>
      </c>
      <c r="I80" s="32">
        <v>14744.95</v>
      </c>
    </row>
    <row r="81" spans="1:9" x14ac:dyDescent="0.25">
      <c r="A81" s="47">
        <v>45890</v>
      </c>
      <c r="B81" s="16"/>
      <c r="C81" s="33" t="s">
        <v>297</v>
      </c>
      <c r="D81" s="33" t="s">
        <v>296</v>
      </c>
      <c r="E81" s="52" t="s">
        <v>16</v>
      </c>
      <c r="F81" s="10" t="s">
        <v>56</v>
      </c>
      <c r="G81" s="8" t="s">
        <v>48</v>
      </c>
      <c r="H81" s="5" t="s">
        <v>35</v>
      </c>
      <c r="I81" s="32">
        <v>9705.5</v>
      </c>
    </row>
    <row r="82" spans="1:9" x14ac:dyDescent="0.25">
      <c r="A82" s="35">
        <v>45894</v>
      </c>
      <c r="B82" s="16"/>
      <c r="C82" s="19" t="s">
        <v>320</v>
      </c>
      <c r="D82" s="20" t="s">
        <v>280</v>
      </c>
      <c r="E82" s="52" t="s">
        <v>16</v>
      </c>
      <c r="F82" s="15" t="s">
        <v>10</v>
      </c>
      <c r="G82" s="6" t="s">
        <v>281</v>
      </c>
      <c r="H82" s="13" t="s">
        <v>135</v>
      </c>
      <c r="I82" s="32">
        <v>14900</v>
      </c>
    </row>
    <row r="83" spans="1:9" x14ac:dyDescent="0.25">
      <c r="A83" s="34">
        <v>45894</v>
      </c>
      <c r="B83" s="12"/>
      <c r="C83" s="18" t="s">
        <v>308</v>
      </c>
      <c r="D83" s="20" t="s">
        <v>285</v>
      </c>
      <c r="E83" s="52" t="s">
        <v>16</v>
      </c>
      <c r="F83" s="16" t="s">
        <v>33</v>
      </c>
      <c r="G83" s="8" t="s">
        <v>41</v>
      </c>
      <c r="H83" s="5" t="s">
        <v>36</v>
      </c>
      <c r="I83" s="32">
        <v>58082</v>
      </c>
    </row>
    <row r="84" spans="1:9" x14ac:dyDescent="0.25">
      <c r="A84" s="35">
        <v>45894</v>
      </c>
      <c r="B84" s="16"/>
      <c r="C84" s="19" t="s">
        <v>309</v>
      </c>
      <c r="D84" s="19" t="s">
        <v>291</v>
      </c>
      <c r="E84" s="52" t="s">
        <v>16</v>
      </c>
      <c r="F84" s="8" t="s">
        <v>49</v>
      </c>
      <c r="G84" s="7" t="s">
        <v>142</v>
      </c>
      <c r="H84" s="5" t="s">
        <v>125</v>
      </c>
      <c r="I84" s="32">
        <v>59150</v>
      </c>
    </row>
    <row r="85" spans="1:9" x14ac:dyDescent="0.25">
      <c r="A85" s="35">
        <v>45894</v>
      </c>
      <c r="B85" s="16"/>
      <c r="C85" s="19" t="s">
        <v>310</v>
      </c>
      <c r="D85" s="19" t="s">
        <v>292</v>
      </c>
      <c r="E85" s="52" t="s">
        <v>16</v>
      </c>
      <c r="F85" s="8" t="s">
        <v>49</v>
      </c>
      <c r="G85" s="7" t="s">
        <v>67</v>
      </c>
      <c r="H85" s="5" t="s">
        <v>21</v>
      </c>
      <c r="I85" s="32">
        <v>77400</v>
      </c>
    </row>
    <row r="86" spans="1:9" x14ac:dyDescent="0.25">
      <c r="A86" s="35">
        <v>45890</v>
      </c>
      <c r="B86" s="16"/>
      <c r="C86" s="19" t="s">
        <v>311</v>
      </c>
      <c r="D86" s="19" t="s">
        <v>295</v>
      </c>
      <c r="E86" s="52" t="s">
        <v>22</v>
      </c>
      <c r="F86" s="8" t="s">
        <v>45</v>
      </c>
      <c r="G86" s="8" t="s">
        <v>30</v>
      </c>
      <c r="H86" s="5" t="s">
        <v>24</v>
      </c>
      <c r="I86" s="32">
        <v>21073</v>
      </c>
    </row>
    <row r="87" spans="1:9" x14ac:dyDescent="0.25">
      <c r="A87" s="47">
        <v>45895</v>
      </c>
      <c r="B87" s="16"/>
      <c r="C87" s="33" t="s">
        <v>301</v>
      </c>
      <c r="D87" s="33" t="s">
        <v>329</v>
      </c>
      <c r="E87" s="52" t="s">
        <v>16</v>
      </c>
      <c r="F87" s="16" t="s">
        <v>330</v>
      </c>
      <c r="G87" s="16" t="s">
        <v>299</v>
      </c>
      <c r="H87" s="44" t="s">
        <v>300</v>
      </c>
      <c r="I87" s="45">
        <v>29736</v>
      </c>
    </row>
    <row r="88" spans="1:9" x14ac:dyDescent="0.25">
      <c r="A88" s="47">
        <v>45895</v>
      </c>
      <c r="B88" s="16"/>
      <c r="C88" s="33" t="s">
        <v>312</v>
      </c>
      <c r="D88" s="33" t="s">
        <v>127</v>
      </c>
      <c r="E88" s="52" t="s">
        <v>16</v>
      </c>
      <c r="F88" s="8" t="s">
        <v>28</v>
      </c>
      <c r="G88" s="8" t="s">
        <v>97</v>
      </c>
      <c r="H88" s="5" t="s">
        <v>25</v>
      </c>
      <c r="I88" s="45">
        <v>1282.1099999999999</v>
      </c>
    </row>
    <row r="89" spans="1:9" x14ac:dyDescent="0.25">
      <c r="A89" s="47">
        <v>45896</v>
      </c>
      <c r="B89" s="16"/>
      <c r="C89" s="33" t="s">
        <v>298</v>
      </c>
      <c r="D89" s="33" t="s">
        <v>328</v>
      </c>
      <c r="E89" s="52" t="s">
        <v>16</v>
      </c>
      <c r="F89" s="16" t="s">
        <v>302</v>
      </c>
      <c r="G89" s="16" t="s">
        <v>299</v>
      </c>
      <c r="H89" s="44" t="s">
        <v>300</v>
      </c>
      <c r="I89" s="45">
        <v>21409.919999999998</v>
      </c>
    </row>
    <row r="90" spans="1:9" x14ac:dyDescent="0.25">
      <c r="A90" s="47">
        <v>45896</v>
      </c>
      <c r="B90" s="16"/>
      <c r="C90" s="33" t="s">
        <v>313</v>
      </c>
      <c r="D90" s="33" t="s">
        <v>303</v>
      </c>
      <c r="E90" s="52" t="s">
        <v>16</v>
      </c>
      <c r="F90" s="8" t="s">
        <v>304</v>
      </c>
      <c r="G90" s="8" t="s">
        <v>18</v>
      </c>
      <c r="H90" s="5" t="s">
        <v>19</v>
      </c>
      <c r="I90" s="32">
        <v>11253.2</v>
      </c>
    </row>
    <row r="91" spans="1:9" x14ac:dyDescent="0.25">
      <c r="A91" s="47">
        <v>45897</v>
      </c>
      <c r="B91" s="16"/>
      <c r="C91" s="33" t="s">
        <v>307</v>
      </c>
      <c r="D91" s="33" t="s">
        <v>305</v>
      </c>
      <c r="E91" s="52" t="s">
        <v>16</v>
      </c>
      <c r="F91" s="15" t="s">
        <v>88</v>
      </c>
      <c r="G91" s="8" t="s">
        <v>306</v>
      </c>
      <c r="H91" s="5" t="s">
        <v>77</v>
      </c>
      <c r="I91" s="32">
        <v>5890.01</v>
      </c>
    </row>
    <row r="92" spans="1:9" x14ac:dyDescent="0.25">
      <c r="A92" s="48">
        <v>45894</v>
      </c>
      <c r="B92" s="44"/>
      <c r="C92" s="20" t="s">
        <v>335</v>
      </c>
      <c r="D92" s="20" t="s">
        <v>117</v>
      </c>
      <c r="E92" s="53" t="s">
        <v>16</v>
      </c>
      <c r="F92" s="11" t="s">
        <v>28</v>
      </c>
      <c r="G92" s="11" t="s">
        <v>97</v>
      </c>
      <c r="H92" s="5" t="s">
        <v>25</v>
      </c>
      <c r="I92" s="45">
        <v>7215</v>
      </c>
    </row>
    <row r="93" spans="1:9" x14ac:dyDescent="0.25">
      <c r="A93" s="47">
        <v>45896</v>
      </c>
      <c r="B93" s="16"/>
      <c r="C93" s="33" t="s">
        <v>336</v>
      </c>
      <c r="D93" s="33" t="s">
        <v>323</v>
      </c>
      <c r="E93" s="52" t="s">
        <v>16</v>
      </c>
      <c r="F93" s="10" t="s">
        <v>56</v>
      </c>
      <c r="G93" s="8" t="s">
        <v>48</v>
      </c>
      <c r="H93" s="5" t="s">
        <v>35</v>
      </c>
      <c r="I93" s="32">
        <v>15623</v>
      </c>
    </row>
    <row r="94" spans="1:9" x14ac:dyDescent="0.25">
      <c r="A94" s="47">
        <v>45898</v>
      </c>
      <c r="B94" s="16"/>
      <c r="C94" s="33" t="s">
        <v>337</v>
      </c>
      <c r="D94" s="33" t="s">
        <v>321</v>
      </c>
      <c r="E94" s="52" t="s">
        <v>16</v>
      </c>
      <c r="F94" s="15" t="s">
        <v>322</v>
      </c>
      <c r="G94" s="8" t="s">
        <v>85</v>
      </c>
      <c r="H94" s="5" t="s">
        <v>69</v>
      </c>
      <c r="I94" s="32">
        <v>4725</v>
      </c>
    </row>
    <row r="95" spans="1:9" x14ac:dyDescent="0.25">
      <c r="A95" s="47">
        <v>45898</v>
      </c>
      <c r="B95" s="16"/>
      <c r="C95" s="33" t="s">
        <v>338</v>
      </c>
      <c r="D95" s="33" t="s">
        <v>327</v>
      </c>
      <c r="E95" s="52" t="s">
        <v>22</v>
      </c>
      <c r="F95" s="15" t="s">
        <v>84</v>
      </c>
      <c r="G95" s="8" t="s">
        <v>31</v>
      </c>
      <c r="H95" s="5" t="s">
        <v>24</v>
      </c>
      <c r="I95" s="32">
        <v>125000</v>
      </c>
    </row>
    <row r="96" spans="1:9" x14ac:dyDescent="0.25">
      <c r="A96" s="47">
        <v>45898</v>
      </c>
      <c r="B96" s="16"/>
      <c r="C96" s="33" t="s">
        <v>339</v>
      </c>
      <c r="D96" s="33" t="s">
        <v>324</v>
      </c>
      <c r="E96" s="52" t="s">
        <v>16</v>
      </c>
      <c r="F96" s="10" t="s">
        <v>56</v>
      </c>
      <c r="G96" s="8" t="s">
        <v>48</v>
      </c>
      <c r="H96" s="5" t="s">
        <v>35</v>
      </c>
      <c r="I96" s="32">
        <v>24780</v>
      </c>
    </row>
    <row r="97" spans="1:9" x14ac:dyDescent="0.25">
      <c r="A97" s="47">
        <v>45898</v>
      </c>
      <c r="B97" s="16"/>
      <c r="C97" s="33" t="s">
        <v>340</v>
      </c>
      <c r="D97" s="33" t="s">
        <v>333</v>
      </c>
      <c r="E97" s="52" t="s">
        <v>16</v>
      </c>
      <c r="F97" s="15" t="s">
        <v>61</v>
      </c>
      <c r="G97" s="8" t="s">
        <v>334</v>
      </c>
      <c r="H97" s="5" t="s">
        <v>20</v>
      </c>
      <c r="I97" s="32">
        <v>14815.01</v>
      </c>
    </row>
    <row r="98" spans="1:9" x14ac:dyDescent="0.25">
      <c r="A98" s="47">
        <v>45898</v>
      </c>
      <c r="B98" s="16"/>
      <c r="C98" s="33" t="s">
        <v>341</v>
      </c>
      <c r="D98" s="33" t="s">
        <v>342</v>
      </c>
      <c r="E98" s="52" t="s">
        <v>16</v>
      </c>
      <c r="F98" s="15" t="s">
        <v>47</v>
      </c>
      <c r="G98" s="6" t="s">
        <v>43</v>
      </c>
      <c r="H98" s="13" t="s">
        <v>34</v>
      </c>
      <c r="I98" s="32">
        <v>112977</v>
      </c>
    </row>
    <row r="99" spans="1:9" ht="15.75" x14ac:dyDescent="0.25">
      <c r="A99" s="16"/>
      <c r="B99" s="16"/>
      <c r="C99" s="16"/>
      <c r="D99" s="16"/>
      <c r="E99" s="24"/>
      <c r="F99" s="16"/>
      <c r="G99" s="57" t="s">
        <v>4</v>
      </c>
      <c r="H99" s="58"/>
      <c r="I99" s="31">
        <f>SUM(I8:I98)</f>
        <v>7224685.2700000014</v>
      </c>
    </row>
    <row r="100" spans="1:9" x14ac:dyDescent="0.25">
      <c r="E100" s="1"/>
    </row>
    <row r="101" spans="1:9" ht="15.75" x14ac:dyDescent="0.25">
      <c r="A101" s="25" t="s">
        <v>108</v>
      </c>
      <c r="B101" s="25"/>
      <c r="C101" s="25"/>
      <c r="D101" s="25"/>
      <c r="E101" s="1"/>
      <c r="G101" s="26" t="s">
        <v>109</v>
      </c>
    </row>
    <row r="102" spans="1:9" x14ac:dyDescent="0.25">
      <c r="E102" s="1"/>
    </row>
    <row r="103" spans="1:9" x14ac:dyDescent="0.25">
      <c r="A103" s="27" t="s">
        <v>5</v>
      </c>
      <c r="B103" s="27"/>
      <c r="C103" s="27" t="s">
        <v>6</v>
      </c>
      <c r="D103" s="27" t="s">
        <v>0</v>
      </c>
      <c r="E103" s="1"/>
      <c r="G103" s="27" t="s">
        <v>1</v>
      </c>
      <c r="H103" s="27" t="s">
        <v>6</v>
      </c>
      <c r="I103" s="27" t="s">
        <v>0</v>
      </c>
    </row>
    <row r="104" spans="1:9" x14ac:dyDescent="0.25">
      <c r="A104" s="16" t="s">
        <v>29</v>
      </c>
      <c r="B104" s="16"/>
      <c r="C104" s="36">
        <v>3</v>
      </c>
      <c r="D104" s="37">
        <f>I35+I70+I71</f>
        <v>118650.9</v>
      </c>
      <c r="E104" s="1"/>
      <c r="G104" s="16" t="s">
        <v>7</v>
      </c>
      <c r="H104" s="16">
        <f>89-3</f>
        <v>86</v>
      </c>
      <c r="I104" s="31">
        <f>I99-I8-I44-I76</f>
        <v>5560114.6500000013</v>
      </c>
    </row>
    <row r="105" spans="1:9" x14ac:dyDescent="0.25">
      <c r="A105" s="16" t="s">
        <v>26</v>
      </c>
      <c r="B105" s="16"/>
      <c r="C105" s="36">
        <v>2</v>
      </c>
      <c r="D105" s="37">
        <f>I42+I78</f>
        <v>9995</v>
      </c>
      <c r="E105" s="1"/>
      <c r="G105" s="16" t="s">
        <v>110</v>
      </c>
      <c r="H105" s="16">
        <v>3</v>
      </c>
      <c r="I105" s="32">
        <f>I8+I44+I76</f>
        <v>1664570.62</v>
      </c>
    </row>
    <row r="106" spans="1:9" x14ac:dyDescent="0.25">
      <c r="A106" s="16" t="s">
        <v>80</v>
      </c>
      <c r="B106" s="16"/>
      <c r="C106" s="36">
        <v>1</v>
      </c>
      <c r="D106" s="37">
        <f>I26</f>
        <v>18500</v>
      </c>
      <c r="E106" s="1"/>
      <c r="G106" s="16" t="s">
        <v>70</v>
      </c>
      <c r="H106" s="16">
        <v>0</v>
      </c>
      <c r="I106" s="16"/>
    </row>
    <row r="107" spans="1:9" x14ac:dyDescent="0.25">
      <c r="A107" s="16" t="s">
        <v>300</v>
      </c>
      <c r="B107" s="16"/>
      <c r="C107" s="36">
        <v>3</v>
      </c>
      <c r="D107" s="37">
        <f>I8+I87+I89</f>
        <v>334345.92</v>
      </c>
      <c r="E107" s="1"/>
      <c r="G107" s="16"/>
      <c r="H107" s="16"/>
      <c r="I107" s="16"/>
    </row>
    <row r="108" spans="1:9" x14ac:dyDescent="0.25">
      <c r="A108" s="16" t="s">
        <v>54</v>
      </c>
      <c r="B108" s="16"/>
      <c r="C108" s="36">
        <v>1</v>
      </c>
      <c r="D108" s="37">
        <f>I45</f>
        <v>169507</v>
      </c>
      <c r="E108" s="1"/>
      <c r="G108" s="16"/>
      <c r="H108" s="16"/>
      <c r="I108" s="16"/>
    </row>
    <row r="109" spans="1:9" x14ac:dyDescent="0.25">
      <c r="A109" s="16" t="s">
        <v>51</v>
      </c>
      <c r="B109" s="16"/>
      <c r="C109" s="36">
        <v>1</v>
      </c>
      <c r="D109" s="50">
        <f>I77</f>
        <v>26066.2</v>
      </c>
      <c r="E109" s="1"/>
      <c r="G109" s="16"/>
      <c r="H109" s="16"/>
      <c r="I109" s="16"/>
    </row>
    <row r="110" spans="1:9" x14ac:dyDescent="0.25">
      <c r="A110" s="16" t="s">
        <v>50</v>
      </c>
      <c r="B110" s="16"/>
      <c r="C110" s="36">
        <v>1</v>
      </c>
      <c r="D110" s="37">
        <f>I68</f>
        <v>10000</v>
      </c>
      <c r="E110" s="1"/>
      <c r="G110" s="16"/>
      <c r="H110" s="16"/>
      <c r="I110" s="16"/>
    </row>
    <row r="111" spans="1:9" x14ac:dyDescent="0.25">
      <c r="A111" s="16" t="s">
        <v>35</v>
      </c>
      <c r="B111" s="16"/>
      <c r="C111" s="36">
        <v>6</v>
      </c>
      <c r="D111" s="37">
        <f>I52+I57+I62+I81+I93+I96</f>
        <v>93473.5</v>
      </c>
      <c r="E111" s="1"/>
      <c r="G111" s="16"/>
      <c r="H111" s="16"/>
      <c r="I111" s="16"/>
    </row>
    <row r="112" spans="1:9" x14ac:dyDescent="0.25">
      <c r="A112" s="16" t="s">
        <v>19</v>
      </c>
      <c r="B112" s="16"/>
      <c r="C112" s="36">
        <v>8</v>
      </c>
      <c r="D112" s="37">
        <f>I36+I37+I39+31675.25+149840.82+I59+I60+I90</f>
        <v>489025.04000000004</v>
      </c>
      <c r="E112" s="1"/>
      <c r="G112" s="16"/>
      <c r="H112" s="16"/>
      <c r="I112" s="16"/>
    </row>
    <row r="113" spans="1:9" x14ac:dyDescent="0.25">
      <c r="A113" s="16" t="s">
        <v>83</v>
      </c>
      <c r="B113" s="16"/>
      <c r="C113" s="36">
        <v>1</v>
      </c>
      <c r="D113" s="37">
        <f>29500+270+6172+9782.78</f>
        <v>45724.78</v>
      </c>
      <c r="E113" s="1"/>
      <c r="G113" s="16"/>
      <c r="H113" s="16"/>
      <c r="I113" s="16"/>
    </row>
    <row r="114" spans="1:9" x14ac:dyDescent="0.25">
      <c r="A114" s="16" t="s">
        <v>25</v>
      </c>
      <c r="B114" s="16"/>
      <c r="C114" s="51">
        <v>15</v>
      </c>
      <c r="D114" s="50">
        <f>I12+I14+130000+124700+I22+I23+I28+I32+I55+I66+I67+I75+I88+I92+139228</f>
        <v>1045899.1000000001</v>
      </c>
      <c r="E114" s="1"/>
      <c r="G114" s="16"/>
      <c r="H114" s="16"/>
      <c r="I114" s="16"/>
    </row>
    <row r="115" spans="1:9" x14ac:dyDescent="0.25">
      <c r="A115" s="16" t="s">
        <v>135</v>
      </c>
      <c r="B115" s="16"/>
      <c r="C115" s="36">
        <v>1</v>
      </c>
      <c r="D115" s="37">
        <f>I82</f>
        <v>14900</v>
      </c>
      <c r="E115" s="1"/>
      <c r="G115" s="16"/>
      <c r="H115" s="16"/>
      <c r="I115" s="16"/>
    </row>
    <row r="116" spans="1:9" x14ac:dyDescent="0.25">
      <c r="A116" s="16" t="s">
        <v>34</v>
      </c>
      <c r="B116" s="16"/>
      <c r="C116" s="36">
        <v>2</v>
      </c>
      <c r="D116" s="37">
        <f>I76+I98</f>
        <v>933607</v>
      </c>
      <c r="E116" s="1"/>
      <c r="G116" s="16"/>
      <c r="H116" s="16"/>
      <c r="I116" s="16"/>
    </row>
    <row r="117" spans="1:9" x14ac:dyDescent="0.25">
      <c r="A117" s="16" t="s">
        <v>36</v>
      </c>
      <c r="B117" s="16"/>
      <c r="C117" s="36">
        <v>1</v>
      </c>
      <c r="D117" s="37">
        <f>I83</f>
        <v>58082</v>
      </c>
      <c r="E117" s="1"/>
      <c r="G117" s="16"/>
      <c r="H117" s="16"/>
      <c r="I117" s="16"/>
    </row>
    <row r="118" spans="1:9" x14ac:dyDescent="0.25">
      <c r="A118" s="16" t="s">
        <v>24</v>
      </c>
      <c r="B118" s="16"/>
      <c r="C118" s="36">
        <v>14</v>
      </c>
      <c r="D118" s="37">
        <f>I10+I24+I25+I27+I29+I30+I31+I43+I44+I61+I73+I74+I86+I95</f>
        <v>2060388.37</v>
      </c>
      <c r="E118" s="1"/>
      <c r="G118" s="16"/>
      <c r="H118" s="16"/>
      <c r="I118" s="16"/>
    </row>
    <row r="119" spans="1:9" x14ac:dyDescent="0.25">
      <c r="A119" s="16" t="s">
        <v>74</v>
      </c>
      <c r="B119" s="16"/>
      <c r="C119" s="36">
        <v>3</v>
      </c>
      <c r="D119" s="37">
        <f>33874.98+I53+I64</f>
        <v>192366.78</v>
      </c>
      <c r="E119" s="1"/>
      <c r="G119" s="16"/>
      <c r="H119" s="16"/>
      <c r="I119" s="16"/>
    </row>
    <row r="120" spans="1:9" x14ac:dyDescent="0.25">
      <c r="A120" s="16" t="s">
        <v>21</v>
      </c>
      <c r="B120" s="16"/>
      <c r="C120" s="36">
        <v>5</v>
      </c>
      <c r="D120" s="37">
        <f>I48+I54+I58+I65+I85</f>
        <v>153937.53</v>
      </c>
      <c r="E120" s="1"/>
      <c r="G120" s="16"/>
      <c r="H120" s="16"/>
      <c r="I120" s="16"/>
    </row>
    <row r="121" spans="1:9" x14ac:dyDescent="0.25">
      <c r="A121" s="16" t="s">
        <v>17</v>
      </c>
      <c r="B121" s="16"/>
      <c r="C121" s="36">
        <v>10</v>
      </c>
      <c r="D121" s="50">
        <f>I11+I15+109620+43200+I17+I18+I19+I34+I38+I56</f>
        <v>960412.19</v>
      </c>
      <c r="E121" s="1"/>
      <c r="G121" s="16"/>
      <c r="H121" s="16"/>
      <c r="I121" s="16"/>
    </row>
    <row r="122" spans="1:9" x14ac:dyDescent="0.25">
      <c r="A122" s="16" t="s">
        <v>69</v>
      </c>
      <c r="B122" s="16"/>
      <c r="C122" s="36">
        <v>2</v>
      </c>
      <c r="D122" s="37">
        <f>26030.4+11610.18+I46+I94</f>
        <v>46540.58</v>
      </c>
      <c r="E122" s="1"/>
      <c r="G122" s="16"/>
      <c r="H122" s="16"/>
      <c r="I122" s="16"/>
    </row>
    <row r="123" spans="1:9" x14ac:dyDescent="0.25">
      <c r="A123" s="16" t="s">
        <v>20</v>
      </c>
      <c r="B123" s="16"/>
      <c r="C123" s="36">
        <v>1</v>
      </c>
      <c r="D123" s="37">
        <f>I97</f>
        <v>14815.01</v>
      </c>
      <c r="E123" s="1"/>
      <c r="G123" s="16"/>
      <c r="H123" s="16"/>
      <c r="I123" s="16"/>
    </row>
    <row r="124" spans="1:9" x14ac:dyDescent="0.25">
      <c r="A124" s="16" t="s">
        <v>93</v>
      </c>
      <c r="B124" s="16"/>
      <c r="C124" s="36">
        <v>1</v>
      </c>
      <c r="D124" s="37">
        <f>I51</f>
        <v>73677.63</v>
      </c>
      <c r="E124" s="1"/>
      <c r="G124" s="16"/>
      <c r="H124" s="16"/>
      <c r="I124" s="16"/>
    </row>
    <row r="125" spans="1:9" x14ac:dyDescent="0.25">
      <c r="A125" s="16" t="s">
        <v>77</v>
      </c>
      <c r="B125" s="16"/>
      <c r="C125" s="36">
        <v>2</v>
      </c>
      <c r="D125" s="37">
        <f>I80+I91</f>
        <v>20634.96</v>
      </c>
      <c r="E125" s="1"/>
      <c r="G125" s="16"/>
      <c r="H125" s="16"/>
      <c r="I125" s="16"/>
    </row>
    <row r="126" spans="1:9" x14ac:dyDescent="0.25">
      <c r="A126" s="16" t="s">
        <v>125</v>
      </c>
      <c r="B126" s="16"/>
      <c r="C126" s="36">
        <v>2</v>
      </c>
      <c r="D126" s="37">
        <f>I69+I84</f>
        <v>86802.67</v>
      </c>
      <c r="E126" s="1"/>
      <c r="G126" s="16"/>
      <c r="H126" s="16"/>
      <c r="I126" s="16"/>
    </row>
    <row r="127" spans="1:9" x14ac:dyDescent="0.25">
      <c r="A127" s="16" t="s">
        <v>53</v>
      </c>
      <c r="B127" s="16"/>
      <c r="C127" s="36">
        <v>2</v>
      </c>
      <c r="D127" s="40">
        <f>I63+I72</f>
        <v>106773.11</v>
      </c>
      <c r="E127" s="1"/>
      <c r="G127" s="16"/>
      <c r="H127" s="16"/>
      <c r="I127" s="16"/>
    </row>
    <row r="128" spans="1:9" x14ac:dyDescent="0.25">
      <c r="A128" s="16" t="s">
        <v>332</v>
      </c>
      <c r="B128" s="16"/>
      <c r="C128" s="36">
        <v>1</v>
      </c>
      <c r="D128" s="40">
        <f>I9</f>
        <v>140560</v>
      </c>
      <c r="E128" s="1"/>
      <c r="G128" s="16"/>
      <c r="H128" s="16"/>
      <c r="I128" s="16"/>
    </row>
    <row r="129" spans="1:9" x14ac:dyDescent="0.25">
      <c r="A129" s="27" t="s">
        <v>111</v>
      </c>
      <c r="B129" s="27"/>
      <c r="C129" s="3">
        <f>SUM(C104:C128)</f>
        <v>89</v>
      </c>
      <c r="D129" s="32">
        <f>SUM(D104:D128)</f>
        <v>7224685.2700000005</v>
      </c>
      <c r="E129" s="1"/>
      <c r="F129" s="38">
        <f xml:space="preserve"> I99-D129</f>
        <v>0</v>
      </c>
      <c r="G129" s="28" t="s">
        <v>8</v>
      </c>
      <c r="H129" s="16">
        <f>H104+H105+H106</f>
        <v>89</v>
      </c>
      <c r="I129" s="41">
        <f>I104+I105+I106</f>
        <v>7224685.2700000014</v>
      </c>
    </row>
    <row r="130" spans="1:9" x14ac:dyDescent="0.25">
      <c r="E130" s="1"/>
    </row>
    <row r="131" spans="1:9" x14ac:dyDescent="0.25">
      <c r="E131" s="1"/>
    </row>
    <row r="132" spans="1:9" x14ac:dyDescent="0.25">
      <c r="A132" t="s">
        <v>9</v>
      </c>
      <c r="E132" s="1"/>
    </row>
    <row r="133" spans="1:9" x14ac:dyDescent="0.25">
      <c r="E133" s="1"/>
    </row>
    <row r="134" spans="1:9" x14ac:dyDescent="0.25">
      <c r="A134" t="s">
        <v>87</v>
      </c>
      <c r="E134" s="1"/>
      <c r="G134" t="s">
        <v>140</v>
      </c>
    </row>
    <row r="135" spans="1:9" x14ac:dyDescent="0.25">
      <c r="A135" t="s">
        <v>112</v>
      </c>
      <c r="E135" s="1"/>
    </row>
    <row r="136" spans="1:9" x14ac:dyDescent="0.25">
      <c r="E136" s="1"/>
    </row>
    <row r="137" spans="1:9" x14ac:dyDescent="0.25">
      <c r="A137" t="s">
        <v>40</v>
      </c>
      <c r="E137" s="1"/>
    </row>
    <row r="138" spans="1:9" x14ac:dyDescent="0.25">
      <c r="A138" t="s">
        <v>113</v>
      </c>
      <c r="E138" s="1"/>
    </row>
    <row r="139" spans="1:9" x14ac:dyDescent="0.25">
      <c r="E139" s="1"/>
    </row>
    <row r="140" spans="1:9" x14ac:dyDescent="0.25">
      <c r="A140" s="29" t="s">
        <v>114</v>
      </c>
      <c r="B140" s="29"/>
      <c r="C140" s="29"/>
      <c r="D140" s="29"/>
      <c r="E140" s="1"/>
    </row>
    <row r="141" spans="1:9" x14ac:dyDescent="0.25">
      <c r="A141" s="29" t="s">
        <v>115</v>
      </c>
      <c r="B141" s="30"/>
      <c r="C141" s="29"/>
      <c r="D141" s="29"/>
      <c r="E141" s="1"/>
    </row>
    <row r="397" spans="7:7" x14ac:dyDescent="0.25">
      <c r="G397">
        <f>G393+G394+GGG396</f>
        <v>0</v>
      </c>
    </row>
  </sheetData>
  <mergeCells count="5">
    <mergeCell ref="A3:I3"/>
    <mergeCell ref="A4:I4"/>
    <mergeCell ref="A5:I5"/>
    <mergeCell ref="A6:I6"/>
    <mergeCell ref="G99:H99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LISTADO DE ORDENES AGOSTO-2025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CUENTA POR PAGAR</cp:lastModifiedBy>
  <cp:lastPrinted>2025-09-02T13:09:49Z</cp:lastPrinted>
  <dcterms:created xsi:type="dcterms:W3CDTF">2021-03-11T12:14:44Z</dcterms:created>
  <dcterms:modified xsi:type="dcterms:W3CDTF">2025-09-05T12:25:08Z</dcterms:modified>
</cp:coreProperties>
</file>