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13_ncr:1_{0D5346CC-8453-496B-8A97-BC8F8B19930B}" xr6:coauthVersionLast="47" xr6:coauthVersionMax="47" xr10:uidLastSave="{00000000-0000-0000-0000-000000000000}"/>
  <bookViews>
    <workbookView xWindow="-120" yWindow="-120" windowWidth="29040" windowHeight="15840" xr2:uid="{36E12CA8-29C0-42A2-A2E1-0C848043FE34}"/>
  </bookViews>
  <sheets>
    <sheet name="LISTADO DE ORDENES" sheetId="1" r:id="rId1"/>
  </sheets>
  <definedNames>
    <definedName name="_xlnm.Print_Area" localSheetId="0">'LISTADO DE ORDENES'!$A$1:$I$143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9" i="1" l="1"/>
  <c r="C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I104" i="1"/>
  <c r="D104" i="1"/>
  <c r="H103" i="1"/>
  <c r="H131" i="1" s="1"/>
  <c r="D103" i="1"/>
  <c r="D131" i="1" s="1"/>
  <c r="I98" i="1"/>
  <c r="F131" i="1" s="1"/>
  <c r="I89" i="1"/>
  <c r="I83" i="1"/>
  <c r="I42" i="1"/>
  <c r="I34" i="1"/>
  <c r="I14" i="1"/>
  <c r="I103" i="1" l="1"/>
  <c r="I131" i="1" s="1"/>
</calcChain>
</file>

<file path=xl/sharedStrings.xml><?xml version="1.0" encoding="utf-8"?>
<sst xmlns="http://schemas.openxmlformats.org/spreadsheetml/2006/main" count="596" uniqueCount="344">
  <si>
    <t>Republica Dominicana</t>
  </si>
  <si>
    <t>SERVICIO NACIONAL DE SALUD</t>
  </si>
  <si>
    <t>LISTADO DE ORDENES DE COMPRAS O SERVICIOS EFECTUADAS DURANTE EL MES:  SEPTIEMBRE-2025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</si>
  <si>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</si>
  <si>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</si>
  <si>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</si>
  <si>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</si>
  <si>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</si>
  <si>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</si>
  <si>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</si>
  <si>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</si>
  <si>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</si>
  <si>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</si>
  <si>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CM-2025-007</t>
  </si>
  <si>
    <t>575-2025</t>
  </si>
  <si>
    <t>B1500000225</t>
  </si>
  <si>
    <t>VS</t>
  </si>
  <si>
    <t>LERMONT ENGINEERING GROUP</t>
  </si>
  <si>
    <t>Sistema de Aire Acondicionado</t>
  </si>
  <si>
    <t>2654-01</t>
  </si>
  <si>
    <t>641-2025</t>
  </si>
  <si>
    <t>B1500000133</t>
  </si>
  <si>
    <t>OSTEOSINTESIS DEL ATLANTICO</t>
  </si>
  <si>
    <t>Suministro de Ortopedia</t>
  </si>
  <si>
    <t>2393-01</t>
  </si>
  <si>
    <t>642-2025</t>
  </si>
  <si>
    <t>B1500000134</t>
  </si>
  <si>
    <t>643-2025</t>
  </si>
  <si>
    <t>B1500000135</t>
  </si>
  <si>
    <t>644-2025</t>
  </si>
  <si>
    <t>B1500001023</t>
  </si>
  <si>
    <t>MEDICAL SUPPLY HERNANDEZ V</t>
  </si>
  <si>
    <t>645-2025</t>
  </si>
  <si>
    <t>B1500011064</t>
  </si>
  <si>
    <t>MOREL</t>
  </si>
  <si>
    <t>Alimentos</t>
  </si>
  <si>
    <t>2311-01</t>
  </si>
  <si>
    <t>646-2025</t>
  </si>
  <si>
    <t>B1500000170</t>
  </si>
  <si>
    <t>CARLOS OVIDIO GENAO</t>
  </si>
  <si>
    <t>Sum. Alimentos y Ut. De cocina y C</t>
  </si>
  <si>
    <t>2311-01-2395-01</t>
  </si>
  <si>
    <t>647-2025</t>
  </si>
  <si>
    <t>E450000004699</t>
  </si>
  <si>
    <t>FR</t>
  </si>
  <si>
    <t>INAPA</t>
  </si>
  <si>
    <t>Servicios de Agua Potable</t>
  </si>
  <si>
    <t>2217-01</t>
  </si>
  <si>
    <t>648-2025</t>
  </si>
  <si>
    <t>E450000000326</t>
  </si>
  <si>
    <t>AGROFEN</t>
  </si>
  <si>
    <t>649-2025</t>
  </si>
  <si>
    <t>E450000000327</t>
  </si>
  <si>
    <t>650-2025</t>
  </si>
  <si>
    <t>B1500001848</t>
  </si>
  <si>
    <t>SUPERMEERCADO MAEÑO</t>
  </si>
  <si>
    <t>Suministro de Papel</t>
  </si>
  <si>
    <t>2332-01</t>
  </si>
  <si>
    <t>651-2025</t>
  </si>
  <si>
    <t>B1500011077</t>
  </si>
  <si>
    <t>652-2025</t>
  </si>
  <si>
    <t>B1500000178</t>
  </si>
  <si>
    <t>ABREU LANTIGUA EVENTOS</t>
  </si>
  <si>
    <t>Servicios de Alimentación</t>
  </si>
  <si>
    <t>2292-01</t>
  </si>
  <si>
    <t>653-2025</t>
  </si>
  <si>
    <t>B1500000007</t>
  </si>
  <si>
    <t>SUPLITODO RD GAMVESA</t>
  </si>
  <si>
    <t>654-2025</t>
  </si>
  <si>
    <t>E450000000089</t>
  </si>
  <si>
    <t>ULTRALAB</t>
  </si>
  <si>
    <t>Reactivos de Laboratorio</t>
  </si>
  <si>
    <t>2372-03</t>
  </si>
  <si>
    <t>655-2025</t>
  </si>
  <si>
    <t>B1500008361</t>
  </si>
  <si>
    <t>ALMANZAR ESTEVEZ</t>
  </si>
  <si>
    <t>656-2025</t>
  </si>
  <si>
    <t>B1500008362</t>
  </si>
  <si>
    <t>657-2025</t>
  </si>
  <si>
    <t>B1500008363</t>
  </si>
  <si>
    <t>658-2025</t>
  </si>
  <si>
    <t>B1500017787</t>
  </si>
  <si>
    <t>BIO-NOVA</t>
  </si>
  <si>
    <t>659-2025</t>
  </si>
  <si>
    <t>B1500001468</t>
  </si>
  <si>
    <t>DISTRIBUIDORA YBSEN</t>
  </si>
  <si>
    <t>Insumos de Laboratorio</t>
  </si>
  <si>
    <t>660-2025</t>
  </si>
  <si>
    <t>E450000000429</t>
  </si>
  <si>
    <t>HOSPIFAR,SRL</t>
  </si>
  <si>
    <t>Insumos y React.de Laboratorio</t>
  </si>
  <si>
    <t>661-2025</t>
  </si>
  <si>
    <t>E450000000180</t>
  </si>
  <si>
    <t>LAMBDA DIAGNOSTICOS</t>
  </si>
  <si>
    <t>662-2025</t>
  </si>
  <si>
    <t>E450000000185</t>
  </si>
  <si>
    <t>MEDI-SAN</t>
  </si>
  <si>
    <t>TIRILLAS</t>
  </si>
  <si>
    <t>663-2025</t>
  </si>
  <si>
    <t>E450000003846</t>
  </si>
  <si>
    <t>SUED &amp; FARGESA</t>
  </si>
  <si>
    <t>664-2025</t>
  </si>
  <si>
    <t>B1500000928</t>
  </si>
  <si>
    <t>MAO CENTRAL CONNECTIONS</t>
  </si>
  <si>
    <t>Servicios de Internet</t>
  </si>
  <si>
    <t>2215-01</t>
  </si>
  <si>
    <t>665-2025</t>
  </si>
  <si>
    <t>E450000000063</t>
  </si>
  <si>
    <t>KARYBERTH TECHNOLOGY</t>
  </si>
  <si>
    <t>Utiles de Escritorios, Oficina, Inform.</t>
  </si>
  <si>
    <t>2392-01</t>
  </si>
  <si>
    <t>666-2025</t>
  </si>
  <si>
    <t>B1500000008</t>
  </si>
  <si>
    <t>Material de Limpieza y Papel</t>
  </si>
  <si>
    <t>2391-01-2332-01</t>
  </si>
  <si>
    <t>667-2025</t>
  </si>
  <si>
    <t>E450000017856</t>
  </si>
  <si>
    <t>ALTICE DOMINICANA</t>
  </si>
  <si>
    <t>Servicio de Telefono</t>
  </si>
  <si>
    <t>2213-01</t>
  </si>
  <si>
    <t>668-2025</t>
  </si>
  <si>
    <t>E450000000062</t>
  </si>
  <si>
    <t>FARMACIA ELYFIOR</t>
  </si>
  <si>
    <t xml:space="preserve">Suministros de Medicamentos </t>
  </si>
  <si>
    <t>2341-01</t>
  </si>
  <si>
    <t>669-2025</t>
  </si>
  <si>
    <t>B1500001461</t>
  </si>
  <si>
    <t>ZEN PHARMACEUTHICAL</t>
  </si>
  <si>
    <t xml:space="preserve">Sum. Quirurgicos </t>
  </si>
  <si>
    <t>670-2025</t>
  </si>
  <si>
    <t>B1500001217</t>
  </si>
  <si>
    <t>SILVER PHARMA</t>
  </si>
  <si>
    <t>671-2025</t>
  </si>
  <si>
    <t>B1500000459</t>
  </si>
  <si>
    <t>RICO PAN</t>
  </si>
  <si>
    <t>672-2025</t>
  </si>
  <si>
    <t>673-2025</t>
  </si>
  <si>
    <t>B1500008364</t>
  </si>
  <si>
    <t>Mantenimiento Equipo Medico</t>
  </si>
  <si>
    <t>2272-04</t>
  </si>
  <si>
    <t>674-2025</t>
  </si>
  <si>
    <t>E450000007852</t>
  </si>
  <si>
    <t>BIO-NUCLEAR</t>
  </si>
  <si>
    <t>675-2025</t>
  </si>
  <si>
    <t>E450000007898</t>
  </si>
  <si>
    <t>676-2025</t>
  </si>
  <si>
    <t>E450000000199</t>
  </si>
  <si>
    <t>677-2025</t>
  </si>
  <si>
    <t>E450000000295</t>
  </si>
  <si>
    <t>GRUPO FAMACEUTICO CAR-M</t>
  </si>
  <si>
    <t>Medicamentos y Mat. Quirurgico</t>
  </si>
  <si>
    <t>2341-01-2393-01</t>
  </si>
  <si>
    <t>678-2025</t>
  </si>
  <si>
    <t>E450000000445</t>
  </si>
  <si>
    <t>679-2025</t>
  </si>
  <si>
    <t>E450000000942</t>
  </si>
  <si>
    <t>FARACH</t>
  </si>
  <si>
    <t>680-2025</t>
  </si>
  <si>
    <t>B1500001485</t>
  </si>
  <si>
    <t>NIFARMED</t>
  </si>
  <si>
    <t>681-2025</t>
  </si>
  <si>
    <t>B1500000461</t>
  </si>
  <si>
    <t>682-2025</t>
  </si>
  <si>
    <t>E450000000061</t>
  </si>
  <si>
    <t>HEXAPOWER PHARMA</t>
  </si>
  <si>
    <t>683-2025</t>
  </si>
  <si>
    <t>E4500000000202</t>
  </si>
  <si>
    <t>Suministro Equipos Médico</t>
  </si>
  <si>
    <t>2631-01</t>
  </si>
  <si>
    <t>684-2025</t>
  </si>
  <si>
    <t>E450000000067</t>
  </si>
  <si>
    <t>MORAMI</t>
  </si>
  <si>
    <t>685-2025</t>
  </si>
  <si>
    <t>B1500000763</t>
  </si>
  <si>
    <t>ARGOS FARMACEUTICA</t>
  </si>
  <si>
    <t>686-2025</t>
  </si>
  <si>
    <t>B1500000046</t>
  </si>
  <si>
    <t>LAHMEDOM</t>
  </si>
  <si>
    <t>Papel de Imágenes P/Rayos x</t>
  </si>
  <si>
    <t>687-2025</t>
  </si>
  <si>
    <t>E450000000171</t>
  </si>
  <si>
    <t>A&amp;M PLOMERIA</t>
  </si>
  <si>
    <t>Suministro de Pintura</t>
  </si>
  <si>
    <t>2372-06</t>
  </si>
  <si>
    <t>688-2025</t>
  </si>
  <si>
    <t>B1500001853</t>
  </si>
  <si>
    <t>SUPERMERCADO MAEÑO</t>
  </si>
  <si>
    <t>Suministro de Limpieza</t>
  </si>
  <si>
    <t>2391-01</t>
  </si>
  <si>
    <t>689-2025</t>
  </si>
  <si>
    <t>B1500001234</t>
  </si>
  <si>
    <t>ARTELUZ,SRL</t>
  </si>
  <si>
    <t xml:space="preserve">Alquileres </t>
  </si>
  <si>
    <t>2258-01</t>
  </si>
  <si>
    <t>690-2025</t>
  </si>
  <si>
    <t>E4500000000066</t>
  </si>
  <si>
    <t>691-2025</t>
  </si>
  <si>
    <t>B1500001358</t>
  </si>
  <si>
    <t>MIX AIR DOMINICANA</t>
  </si>
  <si>
    <t>Suministro de Oxigeno</t>
  </si>
  <si>
    <t>692-2025</t>
  </si>
  <si>
    <t>E450000000144</t>
  </si>
  <si>
    <t>EPX DOMINICANA</t>
  </si>
  <si>
    <t>693-2025</t>
  </si>
  <si>
    <t>B1500001909</t>
  </si>
  <si>
    <t>STRONICS</t>
  </si>
  <si>
    <t>Suministro mensualidad Sistema</t>
  </si>
  <si>
    <t>2259-01</t>
  </si>
  <si>
    <t>694-2025</t>
  </si>
  <si>
    <t>E450000090610</t>
  </si>
  <si>
    <t>CLARO</t>
  </si>
  <si>
    <t>695-2025</t>
  </si>
  <si>
    <t>E450000090629</t>
  </si>
  <si>
    <t>696-2025</t>
  </si>
  <si>
    <t>E4500000008008</t>
  </si>
  <si>
    <t>697-2025</t>
  </si>
  <si>
    <t>B1500008429</t>
  </si>
  <si>
    <t>698-2025</t>
  </si>
  <si>
    <t>PORTAL(MEDIOS DE CONTRASTE)</t>
  </si>
  <si>
    <t>Portal(Medios de Contraste</t>
  </si>
  <si>
    <t>699-2025</t>
  </si>
  <si>
    <t>PORTAL(AUTOCLAVE)</t>
  </si>
  <si>
    <t>Portal (Autoclave)</t>
  </si>
  <si>
    <t>700-2025</t>
  </si>
  <si>
    <t>PORTAL (LAV. INDUSTRIAL)</t>
  </si>
  <si>
    <t>Portal (Lavadora Industrial)</t>
  </si>
  <si>
    <t>701-2025</t>
  </si>
  <si>
    <t>E450000000192</t>
  </si>
  <si>
    <t>SEAN DOMINICAN</t>
  </si>
  <si>
    <t>702-2025</t>
  </si>
  <si>
    <t>E4500000000222</t>
  </si>
  <si>
    <t>Equipo Médico</t>
  </si>
  <si>
    <t>703-2025</t>
  </si>
  <si>
    <t>E450000004084</t>
  </si>
  <si>
    <t>704-2025</t>
  </si>
  <si>
    <t>B1500000179</t>
  </si>
  <si>
    <t>705-2025</t>
  </si>
  <si>
    <t>B1500000009</t>
  </si>
  <si>
    <t>Suministro de Plastico</t>
  </si>
  <si>
    <t>2355-01</t>
  </si>
  <si>
    <t>706-2025</t>
  </si>
  <si>
    <t>B1500001362</t>
  </si>
  <si>
    <t>707-2025</t>
  </si>
  <si>
    <t>B1500000019</t>
  </si>
  <si>
    <t>KENNY JOEL JIMENEZ REYES</t>
  </si>
  <si>
    <t>708-2025</t>
  </si>
  <si>
    <t>B1500000010</t>
  </si>
  <si>
    <t>709-2025</t>
  </si>
  <si>
    <t>B1500018856</t>
  </si>
  <si>
    <t>METROGAS</t>
  </si>
  <si>
    <t>Suministro GLP</t>
  </si>
  <si>
    <t>2371-04</t>
  </si>
  <si>
    <t>710-2025</t>
  </si>
  <si>
    <t>B1500001224</t>
  </si>
  <si>
    <t>711-2025</t>
  </si>
  <si>
    <t>B1500000136</t>
  </si>
  <si>
    <t>SPEEDWI  TELECOM</t>
  </si>
  <si>
    <t>712-2025</t>
  </si>
  <si>
    <t>E450000000068</t>
  </si>
  <si>
    <t>Equipo de Informatica</t>
  </si>
  <si>
    <t>2613-01</t>
  </si>
  <si>
    <t>713-2025</t>
  </si>
  <si>
    <t>E450000000104</t>
  </si>
  <si>
    <t>714-2025</t>
  </si>
  <si>
    <t>B1500000039</t>
  </si>
  <si>
    <t>CARLOS GOMEZ</t>
  </si>
  <si>
    <t>Servicios de Mantenimiento</t>
  </si>
  <si>
    <t>2271-02</t>
  </si>
  <si>
    <t>715-2025</t>
  </si>
  <si>
    <t>B1500002409</t>
  </si>
  <si>
    <t>MULICENTRO EL MANA</t>
  </si>
  <si>
    <t>Sum. Textiles</t>
  </si>
  <si>
    <t>2322-01</t>
  </si>
  <si>
    <t>716-2025</t>
  </si>
  <si>
    <t>B150000466</t>
  </si>
  <si>
    <t>PLAZA VALVERDE</t>
  </si>
  <si>
    <t>Electrodomesticos</t>
  </si>
  <si>
    <t>2614-01</t>
  </si>
  <si>
    <t>717-2025</t>
  </si>
  <si>
    <t>NULO</t>
  </si>
  <si>
    <t>718-2025</t>
  </si>
  <si>
    <t>B1500000364</t>
  </si>
  <si>
    <t>TARGET LUX</t>
  </si>
  <si>
    <t>Suministro Eléctricos</t>
  </si>
  <si>
    <t>2396-01</t>
  </si>
  <si>
    <t>719-2025</t>
  </si>
  <si>
    <t>B1500000281</t>
  </si>
  <si>
    <t>ANEURYS CRESPO</t>
  </si>
  <si>
    <t>Recarga de Extintores</t>
  </si>
  <si>
    <t>2272-08</t>
  </si>
  <si>
    <t>720-2025</t>
  </si>
  <si>
    <t>B1500001368</t>
  </si>
  <si>
    <t>AGUA FARES</t>
  </si>
  <si>
    <t>Suministro de Agua embotellada</t>
  </si>
  <si>
    <t>721-2025</t>
  </si>
  <si>
    <t>E450000000231</t>
  </si>
  <si>
    <t>Sum. Elécticos</t>
  </si>
  <si>
    <t>722-2025</t>
  </si>
  <si>
    <t>B1500011175</t>
  </si>
  <si>
    <t>723-2025</t>
  </si>
  <si>
    <t>B1500002806</t>
  </si>
  <si>
    <t>ECO CETIOSA</t>
  </si>
  <si>
    <t>Suministro de Combustible</t>
  </si>
  <si>
    <t>2371-01-02-05</t>
  </si>
  <si>
    <t>724-2025</t>
  </si>
  <si>
    <t>B1500004213</t>
  </si>
  <si>
    <t>COMBUSTIBLES DEL YUNA</t>
  </si>
  <si>
    <t>725-2025</t>
  </si>
  <si>
    <t>B1500011177</t>
  </si>
  <si>
    <t>726-2025</t>
  </si>
  <si>
    <t>E450000000075</t>
  </si>
  <si>
    <t>CONFORMATIC</t>
  </si>
  <si>
    <t>Tarjeta Condensadora</t>
  </si>
  <si>
    <t>2398-01</t>
  </si>
  <si>
    <t>727-2025</t>
  </si>
  <si>
    <t>B1500001366</t>
  </si>
  <si>
    <t>728-2025</t>
  </si>
  <si>
    <t>E450000000181</t>
  </si>
  <si>
    <t>SUPER ESTACION MAO</t>
  </si>
  <si>
    <t>729-2025</t>
  </si>
  <si>
    <t>E450000000043</t>
  </si>
  <si>
    <t>CIRCUIMED</t>
  </si>
  <si>
    <t>Suministro de Sensor de Oxigeno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</si>
  <si>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</si>
  <si>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</si>
  <si>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</si>
  <si>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</si>
  <si>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</si>
  <si>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</si>
  <si>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</si>
  <si>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</si>
  <si>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</si>
  <si>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</si>
  <si>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2395-01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</si>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</sst>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4" fontId="4" fillId="0" borderId="2" xfId="0" applyNumberFormat="1" applyFont="1" applyBorder="1"/>
    <xf numFmtId="0" fontId="0" fillId="0" borderId="2" xfId="0" applyBorder="1"/>
    <xf numFmtId="0" fontId="4" fillId="0" borderId="2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4" fontId="0" fillId="2" borderId="2" xfId="0" applyNumberFormat="1" applyFill="1" applyBorder="1"/>
    <xf numFmtId="0" fontId="4" fillId="2" borderId="2" xfId="0" applyFont="1" applyFill="1" applyBorder="1" applyAlignment="1">
      <alignment horizontal="right"/>
    </xf>
    <xf numFmtId="0" fontId="0" fillId="0" borderId="2" xfId="0" applyBorder="1" applyAlignment="1">
      <alignment horizont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4" fillId="0" borderId="2" xfId="0" applyFont="1" applyBorder="1" applyAlignment="1">
      <alignment horizontal="right" wrapText="1"/>
    </xf>
    <xf numFmtId="0" fontId="5" fillId="2" borderId="2" xfId="0" applyFont="1" applyFill="1" applyBorder="1" applyAlignment="1">
      <alignment horizontal="left"/>
    </xf>
    <xf numFmtId="4" fontId="0" fillId="0" borderId="2" xfId="0" applyNumberFormat="1" applyBorder="1"/>
    <xf numFmtId="0" fontId="5" fillId="0" borderId="0" xfId="0" applyFont="1"/>
    <xf numFmtId="14" fontId="4" fillId="0" borderId="2" xfId="0" applyNumberFormat="1" applyFont="1" applyBorder="1" applyAlignment="1">
      <alignment horizontal="right"/>
    </xf>
    <xf numFmtId="14" fontId="5" fillId="0" borderId="2" xfId="0" applyNumberFormat="1" applyFont="1" applyBorder="1" applyAlignment="1">
      <alignment horizontal="right"/>
    </xf>
    <xf numFmtId="0" fontId="6" fillId="2" borderId="2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center" wrapText="1"/>
    </xf>
    <xf numFmtId="0" fontId="5" fillId="0" borderId="3" xfId="0" applyFont="1" applyBorder="1"/>
    <xf numFmtId="0" fontId="4" fillId="2" borderId="2" xfId="0" applyFont="1" applyFill="1" applyBorder="1" applyAlignment="1">
      <alignment horizontal="right" wrapText="1"/>
    </xf>
    <xf numFmtId="14" fontId="4" fillId="2" borderId="2" xfId="0" applyNumberFormat="1" applyFont="1" applyFill="1" applyBorder="1" applyAlignment="1">
      <alignment horizontal="right"/>
    </xf>
    <xf numFmtId="14" fontId="5" fillId="2" borderId="2" xfId="0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center" wrapText="1"/>
    </xf>
    <xf numFmtId="0" fontId="5" fillId="2" borderId="2" xfId="0" applyFont="1" applyFill="1" applyBorder="1"/>
    <xf numFmtId="0" fontId="5" fillId="2" borderId="0" xfId="0" applyFont="1" applyFill="1"/>
    <xf numFmtId="0" fontId="0" fillId="2" borderId="2" xfId="0" applyFill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0" fillId="2" borderId="2" xfId="0" applyFill="1" applyBorder="1" applyAlignment="1">
      <alignment horizontal="right"/>
    </xf>
    <xf numFmtId="0" fontId="7" fillId="0" borderId="2" xfId="0" applyFont="1" applyBorder="1"/>
    <xf numFmtId="14" fontId="0" fillId="0" borderId="2" xfId="0" applyNumberFormat="1" applyBorder="1"/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 wrapText="1"/>
    </xf>
    <xf numFmtId="14" fontId="4" fillId="2" borderId="2" xfId="0" applyNumberFormat="1" applyFont="1" applyFill="1" applyBorder="1"/>
    <xf numFmtId="0" fontId="0" fillId="2" borderId="2" xfId="0" applyFill="1" applyBorder="1"/>
    <xf numFmtId="0" fontId="0" fillId="0" borderId="2" xfId="0" applyBorder="1" applyAlignment="1">
      <alignment wrapText="1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43" fontId="0" fillId="0" borderId="2" xfId="0" applyNumberFormat="1" applyBorder="1"/>
    <xf numFmtId="0" fontId="3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 applyAlignment="1">
      <alignment horizontal="right"/>
    </xf>
    <xf numFmtId="0" fontId="7" fillId="0" borderId="2" xfId="0" applyFont="1" applyBorder="1" applyAlignment="1">
      <alignment horizontal="center"/>
    </xf>
    <xf numFmtId="164" fontId="0" fillId="0" borderId="0" xfId="0" applyNumberFormat="1"/>
    <xf numFmtId="0" fontId="1" fillId="0" borderId="2" xfId="0" applyFont="1" applyBorder="1" applyAlignment="1">
      <alignment horizontal="right"/>
    </xf>
    <xf numFmtId="164" fontId="0" fillId="0" borderId="2" xfId="0" applyNumberForma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C6AB2A-8D77-4D08-BCED-2BAE61B69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72DDF2-5036-4A08-B015-7F0FC505A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DDB55DF-7C92-49CB-B2BD-D43291F99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8B339DD-AEB2-4A36-8D6D-3B153C33A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0B6ED93-CFD2-4BCC-A0D0-BD1ED7E21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8D60110-C051-44D8-97B6-8C88F632C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BCB8-2000-4960-A1AD-7D29E5B57AFE}">
  <dimension ref="A1:I399"/>
  <sheetViews>
    <sheetView tabSelected="1" zoomScaleNormal="100" workbookViewId="0">
      <selection activeCell="A4" sqref="A4:I4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6" max="6" width="24.42578125" customWidth="1"/>
    <col min="7" max="7" width="29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9" ht="47.25" x14ac:dyDescent="0.25">
      <c r="A7" s="5" t="s">
        <v>4</v>
      </c>
      <c r="B7" s="6" t="s">
        <v>5</v>
      </c>
      <c r="C7" s="7" t="s">
        <v>6</v>
      </c>
      <c r="D7" s="6" t="s">
        <v>7</v>
      </c>
      <c r="E7" s="6" t="s">
        <v>8</v>
      </c>
      <c r="F7" s="5" t="s">
        <v>9</v>
      </c>
      <c r="G7" s="5" t="s">
        <v>10</v>
      </c>
      <c r="H7" s="6" t="s">
        <v>11</v>
      </c>
      <c r="I7" s="5" t="s">
        <v>12</v>
      </c>
    </row>
    <row r="8" spans="1:9" x14ac:dyDescent="0.25">
      <c r="A8" s="8">
        <v>45917</v>
      </c>
      <c r="B8" s="9" t="s">
        <v>13</v>
      </c>
      <c r="C8" s="10" t="s">
        <v>14</v>
      </c>
      <c r="D8" s="11" t="s">
        <v>15</v>
      </c>
      <c r="E8" s="12" t="s">
        <v>16</v>
      </c>
      <c r="F8" s="13" t="s">
        <v>17</v>
      </c>
      <c r="G8" s="13" t="s">
        <v>18</v>
      </c>
      <c r="H8" s="14" t="s">
        <v>19</v>
      </c>
      <c r="I8" s="15">
        <v>834859.79</v>
      </c>
    </row>
    <row r="9" spans="1:9" x14ac:dyDescent="0.25">
      <c r="A9" s="8">
        <v>45902</v>
      </c>
      <c r="B9" s="9"/>
      <c r="C9" s="16" t="s">
        <v>20</v>
      </c>
      <c r="D9" s="16" t="s">
        <v>21</v>
      </c>
      <c r="E9" s="17" t="s">
        <v>16</v>
      </c>
      <c r="F9" s="18" t="s">
        <v>22</v>
      </c>
      <c r="G9" s="18" t="s">
        <v>23</v>
      </c>
      <c r="H9" s="14" t="s">
        <v>24</v>
      </c>
      <c r="I9" s="15">
        <v>167000</v>
      </c>
    </row>
    <row r="10" spans="1:9" x14ac:dyDescent="0.25">
      <c r="A10" s="8">
        <v>45902</v>
      </c>
      <c r="B10" s="9"/>
      <c r="C10" s="16" t="s">
        <v>25</v>
      </c>
      <c r="D10" s="16" t="s">
        <v>26</v>
      </c>
      <c r="E10" s="17" t="s">
        <v>16</v>
      </c>
      <c r="F10" s="18" t="s">
        <v>22</v>
      </c>
      <c r="G10" s="18" t="s">
        <v>23</v>
      </c>
      <c r="H10" s="14" t="s">
        <v>24</v>
      </c>
      <c r="I10" s="15">
        <v>72000</v>
      </c>
    </row>
    <row r="11" spans="1:9" x14ac:dyDescent="0.25">
      <c r="A11" s="8">
        <v>45902</v>
      </c>
      <c r="B11" s="9"/>
      <c r="C11" s="16" t="s">
        <v>27</v>
      </c>
      <c r="D11" s="16" t="s">
        <v>28</v>
      </c>
      <c r="E11" s="17" t="s">
        <v>16</v>
      </c>
      <c r="F11" s="18" t="s">
        <v>22</v>
      </c>
      <c r="G11" s="18" t="s">
        <v>23</v>
      </c>
      <c r="H11" s="14" t="s">
        <v>24</v>
      </c>
      <c r="I11" s="15">
        <v>118350</v>
      </c>
    </row>
    <row r="12" spans="1:9" x14ac:dyDescent="0.25">
      <c r="A12" s="8">
        <v>45902</v>
      </c>
      <c r="B12" s="9"/>
      <c r="C12" s="16" t="s">
        <v>29</v>
      </c>
      <c r="D12" s="16" t="s">
        <v>30</v>
      </c>
      <c r="E12" s="17" t="s">
        <v>16</v>
      </c>
      <c r="F12" s="18" t="s">
        <v>31</v>
      </c>
      <c r="G12" s="18" t="s">
        <v>23</v>
      </c>
      <c r="H12" s="14" t="s">
        <v>24</v>
      </c>
      <c r="I12" s="15">
        <v>69440</v>
      </c>
    </row>
    <row r="13" spans="1:9" x14ac:dyDescent="0.25">
      <c r="A13" s="8">
        <v>45902</v>
      </c>
      <c r="B13" s="9"/>
      <c r="C13" s="10" t="s">
        <v>32</v>
      </c>
      <c r="D13" s="11" t="s">
        <v>33</v>
      </c>
      <c r="E13" s="17" t="s">
        <v>16</v>
      </c>
      <c r="F13" s="18" t="s">
        <v>34</v>
      </c>
      <c r="G13" s="18" t="s">
        <v>35</v>
      </c>
      <c r="H13" s="14" t="s">
        <v>36</v>
      </c>
      <c r="I13" s="15">
        <v>19090</v>
      </c>
    </row>
    <row r="14" spans="1:9" ht="24.75" x14ac:dyDescent="0.25">
      <c r="A14" s="8">
        <v>45902</v>
      </c>
      <c r="B14" s="9"/>
      <c r="C14" s="10" t="s">
        <v>37</v>
      </c>
      <c r="D14" s="10" t="s">
        <v>38</v>
      </c>
      <c r="E14" s="17" t="s">
        <v>16</v>
      </c>
      <c r="F14" s="19" t="s">
        <v>39</v>
      </c>
      <c r="G14" s="18" t="s">
        <v>40</v>
      </c>
      <c r="H14" s="14" t="s">
        <v>41</v>
      </c>
      <c r="I14" s="15">
        <f>30873.8-11234.83</f>
        <v>19638.97</v>
      </c>
    </row>
    <row r="15" spans="1:9" x14ac:dyDescent="0.25">
      <c r="A15" s="8">
        <v>45901</v>
      </c>
      <c r="B15" s="9"/>
      <c r="C15" s="20" t="s">
        <v>42</v>
      </c>
      <c r="D15" s="10" t="s">
        <v>43</v>
      </c>
      <c r="E15" s="12" t="s">
        <v>44</v>
      </c>
      <c r="F15" s="18" t="s">
        <v>45</v>
      </c>
      <c r="G15" s="18" t="s">
        <v>46</v>
      </c>
      <c r="H15" s="14" t="s">
        <v>47</v>
      </c>
      <c r="I15" s="15">
        <v>18500</v>
      </c>
    </row>
    <row r="16" spans="1:9" x14ac:dyDescent="0.25">
      <c r="A16" s="8">
        <v>45902</v>
      </c>
      <c r="B16" s="9"/>
      <c r="C16" s="10" t="s">
        <v>48</v>
      </c>
      <c r="D16" s="11" t="s">
        <v>49</v>
      </c>
      <c r="E16" s="17" t="s">
        <v>44</v>
      </c>
      <c r="F16" s="18" t="s">
        <v>50</v>
      </c>
      <c r="G16" s="18" t="s">
        <v>35</v>
      </c>
      <c r="H16" s="14" t="s">
        <v>36</v>
      </c>
      <c r="I16" s="15">
        <v>27600</v>
      </c>
    </row>
    <row r="17" spans="1:9" x14ac:dyDescent="0.25">
      <c r="A17" s="8">
        <v>45902</v>
      </c>
      <c r="B17" s="9"/>
      <c r="C17" s="10" t="s">
        <v>51</v>
      </c>
      <c r="D17" s="10" t="s">
        <v>52</v>
      </c>
      <c r="E17" s="17" t="s">
        <v>44</v>
      </c>
      <c r="F17" s="18" t="s">
        <v>50</v>
      </c>
      <c r="G17" s="18" t="s">
        <v>35</v>
      </c>
      <c r="H17" s="14" t="s">
        <v>36</v>
      </c>
      <c r="I17" s="15">
        <v>75150</v>
      </c>
    </row>
    <row r="18" spans="1:9" x14ac:dyDescent="0.25">
      <c r="A18" s="8">
        <v>45903</v>
      </c>
      <c r="B18" s="9"/>
      <c r="C18" s="10" t="s">
        <v>53</v>
      </c>
      <c r="D18" s="11" t="s">
        <v>54</v>
      </c>
      <c r="E18" s="12" t="s">
        <v>16</v>
      </c>
      <c r="F18" s="18" t="s">
        <v>55</v>
      </c>
      <c r="G18" s="18" t="s">
        <v>56</v>
      </c>
      <c r="H18" s="14" t="s">
        <v>57</v>
      </c>
      <c r="I18" s="15">
        <v>2652</v>
      </c>
    </row>
    <row r="19" spans="1:9" x14ac:dyDescent="0.25">
      <c r="A19" s="8">
        <v>45903</v>
      </c>
      <c r="B19" s="9"/>
      <c r="C19" s="10" t="s">
        <v>58</v>
      </c>
      <c r="D19" s="11" t="s">
        <v>59</v>
      </c>
      <c r="E19" s="17" t="s">
        <v>16</v>
      </c>
      <c r="F19" s="18" t="s">
        <v>34</v>
      </c>
      <c r="G19" s="18" t="s">
        <v>35</v>
      </c>
      <c r="H19" s="14" t="s">
        <v>36</v>
      </c>
      <c r="I19" s="15">
        <v>14389.55</v>
      </c>
    </row>
    <row r="20" spans="1:9" x14ac:dyDescent="0.25">
      <c r="A20" s="8">
        <v>45903</v>
      </c>
      <c r="B20" s="9"/>
      <c r="C20" s="10" t="s">
        <v>60</v>
      </c>
      <c r="D20" s="11" t="s">
        <v>61</v>
      </c>
      <c r="E20" s="17" t="s">
        <v>16</v>
      </c>
      <c r="F20" s="19" t="s">
        <v>62</v>
      </c>
      <c r="G20" s="18" t="s">
        <v>63</v>
      </c>
      <c r="H20" s="14" t="s">
        <v>64</v>
      </c>
      <c r="I20" s="15">
        <v>20650</v>
      </c>
    </row>
    <row r="21" spans="1:9" x14ac:dyDescent="0.25">
      <c r="A21" s="8">
        <v>45872</v>
      </c>
      <c r="B21" s="9"/>
      <c r="C21" s="10" t="s">
        <v>65</v>
      </c>
      <c r="D21" s="10" t="s">
        <v>66</v>
      </c>
      <c r="E21" s="12" t="s">
        <v>16</v>
      </c>
      <c r="F21" s="18" t="s">
        <v>67</v>
      </c>
      <c r="G21" s="18" t="s">
        <v>35</v>
      </c>
      <c r="H21" s="14" t="s">
        <v>36</v>
      </c>
      <c r="I21" s="15">
        <v>240106.68</v>
      </c>
    </row>
    <row r="22" spans="1:9" x14ac:dyDescent="0.25">
      <c r="A22" s="8">
        <v>45904</v>
      </c>
      <c r="B22" s="9"/>
      <c r="C22" s="10" t="s">
        <v>68</v>
      </c>
      <c r="D22" s="11" t="s">
        <v>69</v>
      </c>
      <c r="E22" s="17" t="s">
        <v>44</v>
      </c>
      <c r="F22" s="19" t="s">
        <v>70</v>
      </c>
      <c r="G22" s="9" t="s">
        <v>71</v>
      </c>
      <c r="H22" s="14" t="s">
        <v>72</v>
      </c>
      <c r="I22" s="15">
        <v>86659.6</v>
      </c>
    </row>
    <row r="23" spans="1:9" x14ac:dyDescent="0.25">
      <c r="A23" s="8">
        <v>45902</v>
      </c>
      <c r="B23" s="9"/>
      <c r="C23" s="10" t="s">
        <v>73</v>
      </c>
      <c r="D23" s="11" t="s">
        <v>74</v>
      </c>
      <c r="E23" s="17" t="s">
        <v>44</v>
      </c>
      <c r="F23" s="18" t="s">
        <v>75</v>
      </c>
      <c r="G23" s="18" t="s">
        <v>71</v>
      </c>
      <c r="H23" s="14" t="s">
        <v>72</v>
      </c>
      <c r="I23" s="15">
        <v>246980.59</v>
      </c>
    </row>
    <row r="24" spans="1:9" ht="14.25" customHeight="1" x14ac:dyDescent="0.25">
      <c r="A24" s="8">
        <v>45902</v>
      </c>
      <c r="B24" s="9"/>
      <c r="C24" s="10" t="s">
        <v>76</v>
      </c>
      <c r="D24" s="11" t="s">
        <v>77</v>
      </c>
      <c r="E24" s="12" t="s">
        <v>44</v>
      </c>
      <c r="F24" s="18" t="s">
        <v>75</v>
      </c>
      <c r="G24" s="18" t="s">
        <v>71</v>
      </c>
      <c r="H24" s="14" t="s">
        <v>72</v>
      </c>
      <c r="I24" s="15">
        <v>232791.09</v>
      </c>
    </row>
    <row r="25" spans="1:9" ht="15.75" customHeight="1" x14ac:dyDescent="0.25">
      <c r="A25" s="8">
        <v>45902</v>
      </c>
      <c r="B25" s="9"/>
      <c r="C25" s="10" t="s">
        <v>78</v>
      </c>
      <c r="D25" s="11" t="s">
        <v>79</v>
      </c>
      <c r="E25" s="12" t="s">
        <v>44</v>
      </c>
      <c r="F25" s="18" t="s">
        <v>75</v>
      </c>
      <c r="G25" s="18" t="s">
        <v>71</v>
      </c>
      <c r="H25" s="14" t="s">
        <v>72</v>
      </c>
      <c r="I25" s="15">
        <v>147733.01999999999</v>
      </c>
    </row>
    <row r="26" spans="1:9" x14ac:dyDescent="0.25">
      <c r="A26" s="8">
        <v>45902</v>
      </c>
      <c r="B26" s="9"/>
      <c r="C26" s="10" t="s">
        <v>80</v>
      </c>
      <c r="D26" s="10" t="s">
        <v>81</v>
      </c>
      <c r="E26" s="17" t="s">
        <v>16</v>
      </c>
      <c r="F26" s="19" t="s">
        <v>82</v>
      </c>
      <c r="G26" s="18" t="s">
        <v>71</v>
      </c>
      <c r="H26" s="14" t="s">
        <v>72</v>
      </c>
      <c r="I26" s="15">
        <v>58704.6</v>
      </c>
    </row>
    <row r="27" spans="1:9" x14ac:dyDescent="0.25">
      <c r="A27" s="8">
        <v>45902</v>
      </c>
      <c r="B27" s="9"/>
      <c r="C27" s="10" t="s">
        <v>83</v>
      </c>
      <c r="D27" s="10" t="s">
        <v>84</v>
      </c>
      <c r="E27" s="17" t="s">
        <v>16</v>
      </c>
      <c r="F27" s="19" t="s">
        <v>85</v>
      </c>
      <c r="G27" s="18" t="s">
        <v>86</v>
      </c>
      <c r="H27" s="14" t="s">
        <v>24</v>
      </c>
      <c r="I27" s="15">
        <v>28320</v>
      </c>
    </row>
    <row r="28" spans="1:9" x14ac:dyDescent="0.25">
      <c r="A28" s="8">
        <v>45902</v>
      </c>
      <c r="B28" s="9"/>
      <c r="C28" s="10" t="s">
        <v>87</v>
      </c>
      <c r="D28" s="10" t="s">
        <v>88</v>
      </c>
      <c r="E28" s="17" t="s">
        <v>16</v>
      </c>
      <c r="F28" s="19" t="s">
        <v>89</v>
      </c>
      <c r="G28" s="9" t="s">
        <v>90</v>
      </c>
      <c r="H28" s="14" t="s">
        <v>24</v>
      </c>
      <c r="I28" s="15">
        <v>72680</v>
      </c>
    </row>
    <row r="29" spans="1:9" x14ac:dyDescent="0.25">
      <c r="A29" s="8">
        <v>45902</v>
      </c>
      <c r="B29" s="9"/>
      <c r="C29" s="10" t="s">
        <v>91</v>
      </c>
      <c r="D29" s="10" t="s">
        <v>92</v>
      </c>
      <c r="E29" s="17" t="s">
        <v>16</v>
      </c>
      <c r="F29" s="19" t="s">
        <v>93</v>
      </c>
      <c r="G29" s="18" t="s">
        <v>71</v>
      </c>
      <c r="H29" s="14" t="s">
        <v>72</v>
      </c>
      <c r="I29" s="15">
        <v>36950.11</v>
      </c>
    </row>
    <row r="30" spans="1:9" x14ac:dyDescent="0.25">
      <c r="A30" s="8">
        <v>45902</v>
      </c>
      <c r="B30" s="9"/>
      <c r="C30" s="10" t="s">
        <v>94</v>
      </c>
      <c r="D30" s="10" t="s">
        <v>95</v>
      </c>
      <c r="E30" s="17" t="s">
        <v>44</v>
      </c>
      <c r="F30" s="19" t="s">
        <v>96</v>
      </c>
      <c r="G30" s="21" t="s">
        <v>97</v>
      </c>
      <c r="H30" s="14" t="s">
        <v>24</v>
      </c>
      <c r="I30" s="15">
        <v>73632</v>
      </c>
    </row>
    <row r="31" spans="1:9" x14ac:dyDescent="0.25">
      <c r="A31" s="8">
        <v>45902</v>
      </c>
      <c r="B31" s="9"/>
      <c r="C31" s="16" t="s">
        <v>98</v>
      </c>
      <c r="D31" s="10" t="s">
        <v>99</v>
      </c>
      <c r="E31" s="17" t="s">
        <v>16</v>
      </c>
      <c r="F31" s="19" t="s">
        <v>100</v>
      </c>
      <c r="G31" s="18" t="s">
        <v>71</v>
      </c>
      <c r="H31" s="14" t="s">
        <v>72</v>
      </c>
      <c r="I31" s="15">
        <v>560747.79</v>
      </c>
    </row>
    <row r="32" spans="1:9" x14ac:dyDescent="0.25">
      <c r="A32" s="8">
        <v>45901</v>
      </c>
      <c r="B32" s="9"/>
      <c r="C32" s="10" t="s">
        <v>101</v>
      </c>
      <c r="D32" s="11" t="s">
        <v>102</v>
      </c>
      <c r="E32" s="12" t="s">
        <v>16</v>
      </c>
      <c r="F32" s="19" t="s">
        <v>103</v>
      </c>
      <c r="G32" s="18" t="s">
        <v>104</v>
      </c>
      <c r="H32" s="14" t="s">
        <v>105</v>
      </c>
      <c r="I32" s="22">
        <v>5495</v>
      </c>
    </row>
    <row r="33" spans="1:9" x14ac:dyDescent="0.25">
      <c r="A33" s="8">
        <v>45903</v>
      </c>
      <c r="B33" s="9"/>
      <c r="C33" s="10" t="s">
        <v>106</v>
      </c>
      <c r="D33" s="11" t="s">
        <v>107</v>
      </c>
      <c r="E33" s="12" t="s">
        <v>16</v>
      </c>
      <c r="F33" s="19" t="s">
        <v>108</v>
      </c>
      <c r="G33" s="23" t="s">
        <v>109</v>
      </c>
      <c r="H33" s="14" t="s">
        <v>110</v>
      </c>
      <c r="I33" s="15">
        <v>2940.41</v>
      </c>
    </row>
    <row r="34" spans="1:9" ht="24.75" x14ac:dyDescent="0.25">
      <c r="A34" s="8">
        <v>45904</v>
      </c>
      <c r="B34" s="9"/>
      <c r="C34" s="10" t="s">
        <v>111</v>
      </c>
      <c r="D34" s="10" t="s">
        <v>112</v>
      </c>
      <c r="E34" s="12" t="s">
        <v>16</v>
      </c>
      <c r="F34" s="18" t="s">
        <v>67</v>
      </c>
      <c r="G34" s="18" t="s">
        <v>113</v>
      </c>
      <c r="H34" s="14" t="s">
        <v>114</v>
      </c>
      <c r="I34" s="15">
        <f>125002.18-7358.48</f>
        <v>117643.7</v>
      </c>
    </row>
    <row r="35" spans="1:9" x14ac:dyDescent="0.25">
      <c r="A35" s="24">
        <v>45905</v>
      </c>
      <c r="B35" s="25"/>
      <c r="C35" s="20" t="s">
        <v>115</v>
      </c>
      <c r="D35" s="26" t="s">
        <v>116</v>
      </c>
      <c r="E35" s="27" t="s">
        <v>44</v>
      </c>
      <c r="F35" s="19" t="s">
        <v>117</v>
      </c>
      <c r="G35" s="18" t="s">
        <v>118</v>
      </c>
      <c r="H35" s="14" t="s">
        <v>119</v>
      </c>
      <c r="I35" s="15">
        <v>101777</v>
      </c>
    </row>
    <row r="36" spans="1:9" x14ac:dyDescent="0.25">
      <c r="A36" s="8">
        <v>45905</v>
      </c>
      <c r="B36" s="9"/>
      <c r="C36" s="10" t="s">
        <v>120</v>
      </c>
      <c r="D36" s="10" t="s">
        <v>121</v>
      </c>
      <c r="E36" s="17" t="s">
        <v>16</v>
      </c>
      <c r="F36" s="18" t="s">
        <v>122</v>
      </c>
      <c r="G36" s="18" t="s">
        <v>123</v>
      </c>
      <c r="H36" s="14" t="s">
        <v>124</v>
      </c>
      <c r="I36" s="15">
        <v>1850.1</v>
      </c>
    </row>
    <row r="37" spans="1:9" x14ac:dyDescent="0.25">
      <c r="A37" s="8">
        <v>45905</v>
      </c>
      <c r="B37" s="9"/>
      <c r="C37" s="10" t="s">
        <v>125</v>
      </c>
      <c r="D37" s="11" t="s">
        <v>126</v>
      </c>
      <c r="E37" s="12" t="s">
        <v>16</v>
      </c>
      <c r="F37" s="18" t="s">
        <v>127</v>
      </c>
      <c r="G37" s="21" t="s">
        <v>128</v>
      </c>
      <c r="H37" s="14" t="s">
        <v>24</v>
      </c>
      <c r="I37" s="15">
        <v>14991.9</v>
      </c>
    </row>
    <row r="38" spans="1:9" x14ac:dyDescent="0.25">
      <c r="A38" s="8">
        <v>45905</v>
      </c>
      <c r="B38" s="9"/>
      <c r="C38" s="10" t="s">
        <v>129</v>
      </c>
      <c r="D38" s="10" t="s">
        <v>130</v>
      </c>
      <c r="E38" s="17" t="s">
        <v>44</v>
      </c>
      <c r="F38" s="19" t="s">
        <v>131</v>
      </c>
      <c r="G38" s="18" t="s">
        <v>123</v>
      </c>
      <c r="H38" s="14" t="s">
        <v>124</v>
      </c>
      <c r="I38" s="15">
        <v>226000</v>
      </c>
    </row>
    <row r="39" spans="1:9" x14ac:dyDescent="0.25">
      <c r="A39" s="8">
        <v>45905</v>
      </c>
      <c r="B39" s="9"/>
      <c r="C39" s="10" t="s">
        <v>132</v>
      </c>
      <c r="D39" s="10" t="s">
        <v>133</v>
      </c>
      <c r="E39" s="17" t="s">
        <v>16</v>
      </c>
      <c r="F39" s="18" t="s">
        <v>134</v>
      </c>
      <c r="G39" s="18" t="s">
        <v>63</v>
      </c>
      <c r="H39" s="14" t="s">
        <v>64</v>
      </c>
      <c r="I39" s="15">
        <v>6000</v>
      </c>
    </row>
    <row r="40" spans="1:9" x14ac:dyDescent="0.25">
      <c r="A40" s="8">
        <v>45905</v>
      </c>
      <c r="B40" s="9"/>
      <c r="C40" s="10" t="s">
        <v>135</v>
      </c>
      <c r="D40" s="10" t="s">
        <v>107</v>
      </c>
      <c r="E40" s="17" t="s">
        <v>16</v>
      </c>
      <c r="F40" s="18" t="s">
        <v>122</v>
      </c>
      <c r="G40" s="18" t="s">
        <v>123</v>
      </c>
      <c r="H40" s="14" t="s">
        <v>124</v>
      </c>
      <c r="I40" s="15">
        <v>2509.1999999999998</v>
      </c>
    </row>
    <row r="41" spans="1:9" x14ac:dyDescent="0.25">
      <c r="A41" s="8">
        <v>45902</v>
      </c>
      <c r="B41" s="9"/>
      <c r="C41" s="10" t="s">
        <v>136</v>
      </c>
      <c r="D41" s="16" t="s">
        <v>137</v>
      </c>
      <c r="E41" s="17" t="s">
        <v>16</v>
      </c>
      <c r="F41" s="18" t="s">
        <v>75</v>
      </c>
      <c r="G41" s="18" t="s">
        <v>138</v>
      </c>
      <c r="H41" s="14" t="s">
        <v>139</v>
      </c>
      <c r="I41" s="15">
        <v>5310</v>
      </c>
    </row>
    <row r="42" spans="1:9" x14ac:dyDescent="0.25">
      <c r="A42" s="8">
        <v>45902</v>
      </c>
      <c r="B42" s="9"/>
      <c r="C42" s="10" t="s">
        <v>140</v>
      </c>
      <c r="D42" s="10" t="s">
        <v>141</v>
      </c>
      <c r="E42" s="17" t="s">
        <v>16</v>
      </c>
      <c r="F42" s="19" t="s">
        <v>142</v>
      </c>
      <c r="G42" s="18" t="s">
        <v>71</v>
      </c>
      <c r="H42" s="14" t="s">
        <v>72</v>
      </c>
      <c r="I42" s="15">
        <f>220941.5-21073</f>
        <v>199868.5</v>
      </c>
    </row>
    <row r="43" spans="1:9" x14ac:dyDescent="0.25">
      <c r="A43" s="8">
        <v>45904</v>
      </c>
      <c r="B43" s="9"/>
      <c r="C43" s="10" t="s">
        <v>143</v>
      </c>
      <c r="D43" s="10" t="s">
        <v>144</v>
      </c>
      <c r="E43" s="12" t="s">
        <v>16</v>
      </c>
      <c r="F43" s="19" t="s">
        <v>142</v>
      </c>
      <c r="G43" s="18" t="s">
        <v>71</v>
      </c>
      <c r="H43" s="14" t="s">
        <v>72</v>
      </c>
      <c r="I43" s="15">
        <v>27001</v>
      </c>
    </row>
    <row r="44" spans="1:9" x14ac:dyDescent="0.25">
      <c r="A44" s="8">
        <v>45905</v>
      </c>
      <c r="B44" s="9"/>
      <c r="C44" s="10" t="s">
        <v>145</v>
      </c>
      <c r="D44" s="11" t="s">
        <v>146</v>
      </c>
      <c r="E44" s="17" t="s">
        <v>16</v>
      </c>
      <c r="F44" s="18" t="s">
        <v>96</v>
      </c>
      <c r="G44" s="21" t="s">
        <v>128</v>
      </c>
      <c r="H44" s="14" t="s">
        <v>24</v>
      </c>
      <c r="I44" s="15">
        <v>86000</v>
      </c>
    </row>
    <row r="45" spans="1:9" ht="24.75" x14ac:dyDescent="0.25">
      <c r="A45" s="8">
        <v>45905</v>
      </c>
      <c r="B45" s="9"/>
      <c r="C45" s="10" t="s">
        <v>147</v>
      </c>
      <c r="D45" s="11" t="s">
        <v>148</v>
      </c>
      <c r="E45" s="17" t="s">
        <v>44</v>
      </c>
      <c r="F45" s="19" t="s">
        <v>149</v>
      </c>
      <c r="G45" s="18" t="s">
        <v>150</v>
      </c>
      <c r="H45" s="14" t="s">
        <v>151</v>
      </c>
      <c r="I45" s="15">
        <v>102400</v>
      </c>
    </row>
    <row r="46" spans="1:9" x14ac:dyDescent="0.25">
      <c r="A46" s="8">
        <v>45906</v>
      </c>
      <c r="B46" s="9"/>
      <c r="C46" s="16" t="s">
        <v>152</v>
      </c>
      <c r="D46" s="10" t="s">
        <v>153</v>
      </c>
      <c r="E46" s="12" t="s">
        <v>16</v>
      </c>
      <c r="F46" s="28" t="s">
        <v>89</v>
      </c>
      <c r="G46" s="21" t="s">
        <v>128</v>
      </c>
      <c r="H46" s="14" t="s">
        <v>24</v>
      </c>
      <c r="I46" s="15">
        <v>93971</v>
      </c>
    </row>
    <row r="47" spans="1:9" x14ac:dyDescent="0.25">
      <c r="A47" s="8">
        <v>45908</v>
      </c>
      <c r="B47" s="9"/>
      <c r="C47" s="16" t="s">
        <v>154</v>
      </c>
      <c r="D47" s="10" t="s">
        <v>155</v>
      </c>
      <c r="E47" s="17" t="s">
        <v>16</v>
      </c>
      <c r="F47" s="19" t="s">
        <v>156</v>
      </c>
      <c r="G47" s="18" t="s">
        <v>123</v>
      </c>
      <c r="H47" s="14" t="s">
        <v>124</v>
      </c>
      <c r="I47" s="15">
        <v>202849.92000000001</v>
      </c>
    </row>
    <row r="48" spans="1:9" x14ac:dyDescent="0.25">
      <c r="A48" s="8">
        <v>45908</v>
      </c>
      <c r="B48" s="9"/>
      <c r="C48" s="10" t="s">
        <v>157</v>
      </c>
      <c r="D48" s="10" t="s">
        <v>158</v>
      </c>
      <c r="E48" s="12" t="s">
        <v>44</v>
      </c>
      <c r="F48" s="18" t="s">
        <v>159</v>
      </c>
      <c r="G48" s="18" t="s">
        <v>123</v>
      </c>
      <c r="H48" s="14" t="s">
        <v>124</v>
      </c>
      <c r="I48" s="15">
        <v>247850</v>
      </c>
    </row>
    <row r="49" spans="1:9" x14ac:dyDescent="0.25">
      <c r="A49" s="8">
        <v>45908</v>
      </c>
      <c r="B49" s="9"/>
      <c r="C49" s="10" t="s">
        <v>160</v>
      </c>
      <c r="D49" s="10" t="s">
        <v>161</v>
      </c>
      <c r="E49" s="17" t="s">
        <v>16</v>
      </c>
      <c r="F49" s="18" t="s">
        <v>134</v>
      </c>
      <c r="G49" s="18" t="s">
        <v>63</v>
      </c>
      <c r="H49" s="14" t="s">
        <v>64</v>
      </c>
      <c r="I49" s="15">
        <v>4300</v>
      </c>
    </row>
    <row r="50" spans="1:9" x14ac:dyDescent="0.25">
      <c r="A50" s="24">
        <v>45908</v>
      </c>
      <c r="B50" s="25"/>
      <c r="C50" s="29" t="s">
        <v>162</v>
      </c>
      <c r="D50" s="10" t="s">
        <v>163</v>
      </c>
      <c r="E50" s="17" t="s">
        <v>44</v>
      </c>
      <c r="F50" s="19" t="s">
        <v>164</v>
      </c>
      <c r="G50" s="18" t="s">
        <v>123</v>
      </c>
      <c r="H50" s="14" t="s">
        <v>124</v>
      </c>
      <c r="I50" s="15">
        <v>67500</v>
      </c>
    </row>
    <row r="51" spans="1:9" x14ac:dyDescent="0.25">
      <c r="A51" s="8">
        <v>45908</v>
      </c>
      <c r="B51" s="9"/>
      <c r="C51" s="10" t="s">
        <v>165</v>
      </c>
      <c r="D51" s="11" t="s">
        <v>166</v>
      </c>
      <c r="E51" s="12" t="s">
        <v>16</v>
      </c>
      <c r="F51" s="18" t="s">
        <v>96</v>
      </c>
      <c r="G51" s="18" t="s">
        <v>167</v>
      </c>
      <c r="H51" s="14" t="s">
        <v>168</v>
      </c>
      <c r="I51" s="15">
        <v>223256</v>
      </c>
    </row>
    <row r="52" spans="1:9" x14ac:dyDescent="0.25">
      <c r="A52" s="30">
        <v>45908</v>
      </c>
      <c r="B52" s="31"/>
      <c r="C52" s="29" t="s">
        <v>169</v>
      </c>
      <c r="D52" s="16" t="s">
        <v>170</v>
      </c>
      <c r="E52" s="17" t="s">
        <v>44</v>
      </c>
      <c r="F52" s="18" t="s">
        <v>171</v>
      </c>
      <c r="G52" s="18" t="s">
        <v>123</v>
      </c>
      <c r="H52" s="14" t="s">
        <v>124</v>
      </c>
      <c r="I52" s="15">
        <v>42080</v>
      </c>
    </row>
    <row r="53" spans="1:9" x14ac:dyDescent="0.25">
      <c r="A53" s="8">
        <v>45908</v>
      </c>
      <c r="B53" s="9"/>
      <c r="C53" s="16" t="s">
        <v>172</v>
      </c>
      <c r="D53" s="10" t="s">
        <v>173</v>
      </c>
      <c r="E53" s="32" t="s">
        <v>16</v>
      </c>
      <c r="F53" s="19" t="s">
        <v>174</v>
      </c>
      <c r="G53" s="21" t="s">
        <v>128</v>
      </c>
      <c r="H53" s="14" t="s">
        <v>24</v>
      </c>
      <c r="I53" s="15">
        <v>7800</v>
      </c>
    </row>
    <row r="54" spans="1:9" x14ac:dyDescent="0.25">
      <c r="A54" s="8">
        <v>45909</v>
      </c>
      <c r="B54" s="9"/>
      <c r="C54" s="10" t="s">
        <v>175</v>
      </c>
      <c r="D54" s="10" t="s">
        <v>176</v>
      </c>
      <c r="E54" s="17" t="s">
        <v>44</v>
      </c>
      <c r="F54" s="19" t="s">
        <v>177</v>
      </c>
      <c r="G54" s="18" t="s">
        <v>178</v>
      </c>
      <c r="H54" s="14" t="s">
        <v>24</v>
      </c>
      <c r="I54" s="15">
        <v>239540</v>
      </c>
    </row>
    <row r="55" spans="1:9" x14ac:dyDescent="0.25">
      <c r="A55" s="8">
        <v>45909</v>
      </c>
      <c r="B55" s="9"/>
      <c r="C55" s="10" t="s">
        <v>179</v>
      </c>
      <c r="D55" s="16" t="s">
        <v>180</v>
      </c>
      <c r="E55" s="17" t="s">
        <v>16</v>
      </c>
      <c r="F55" s="19" t="s">
        <v>181</v>
      </c>
      <c r="G55" s="18" t="s">
        <v>182</v>
      </c>
      <c r="H55" s="14" t="s">
        <v>183</v>
      </c>
      <c r="I55" s="15">
        <v>142654.46</v>
      </c>
    </row>
    <row r="56" spans="1:9" x14ac:dyDescent="0.25">
      <c r="A56" s="8">
        <v>45910</v>
      </c>
      <c r="B56" s="9"/>
      <c r="C56" s="10" t="s">
        <v>184</v>
      </c>
      <c r="D56" s="16" t="s">
        <v>185</v>
      </c>
      <c r="E56" s="12" t="s">
        <v>16</v>
      </c>
      <c r="F56" s="19" t="s">
        <v>186</v>
      </c>
      <c r="G56" s="18" t="s">
        <v>187</v>
      </c>
      <c r="H56" s="14" t="s">
        <v>188</v>
      </c>
      <c r="I56" s="15">
        <v>8850</v>
      </c>
    </row>
    <row r="57" spans="1:9" x14ac:dyDescent="0.25">
      <c r="A57" s="8">
        <v>45910</v>
      </c>
      <c r="B57" s="9"/>
      <c r="C57" s="10" t="s">
        <v>189</v>
      </c>
      <c r="D57" s="10" t="s">
        <v>190</v>
      </c>
      <c r="E57" s="32" t="s">
        <v>16</v>
      </c>
      <c r="F57" s="19" t="s">
        <v>191</v>
      </c>
      <c r="G57" s="18" t="s">
        <v>192</v>
      </c>
      <c r="H57" s="14" t="s">
        <v>193</v>
      </c>
      <c r="I57" s="15">
        <v>84193</v>
      </c>
    </row>
    <row r="58" spans="1:9" x14ac:dyDescent="0.25">
      <c r="A58" s="8">
        <v>45911</v>
      </c>
      <c r="B58" s="9"/>
      <c r="C58" s="10" t="s">
        <v>194</v>
      </c>
      <c r="D58" s="16" t="s">
        <v>195</v>
      </c>
      <c r="E58" s="17" t="s">
        <v>16</v>
      </c>
      <c r="F58" s="18" t="s">
        <v>122</v>
      </c>
      <c r="G58" s="18" t="s">
        <v>123</v>
      </c>
      <c r="H58" s="14" t="s">
        <v>124</v>
      </c>
      <c r="I58" s="15">
        <v>3714.98</v>
      </c>
    </row>
    <row r="59" spans="1:9" x14ac:dyDescent="0.25">
      <c r="A59" s="8">
        <v>45912</v>
      </c>
      <c r="B59" s="9"/>
      <c r="C59" s="10" t="s">
        <v>196</v>
      </c>
      <c r="D59" s="16" t="s">
        <v>197</v>
      </c>
      <c r="E59" s="12" t="s">
        <v>44</v>
      </c>
      <c r="F59" s="28" t="s">
        <v>198</v>
      </c>
      <c r="G59" s="18" t="s">
        <v>199</v>
      </c>
      <c r="H59" s="14" t="s">
        <v>72</v>
      </c>
      <c r="I59" s="15">
        <v>75000</v>
      </c>
    </row>
    <row r="60" spans="1:9" ht="24.75" x14ac:dyDescent="0.25">
      <c r="A60" s="8">
        <v>45912</v>
      </c>
      <c r="B60" s="9"/>
      <c r="C60" s="10" t="s">
        <v>200</v>
      </c>
      <c r="D60" s="16" t="s">
        <v>201</v>
      </c>
      <c r="E60" s="17" t="s">
        <v>16</v>
      </c>
      <c r="F60" s="28" t="s">
        <v>202</v>
      </c>
      <c r="G60" s="18" t="s">
        <v>150</v>
      </c>
      <c r="H60" s="14" t="s">
        <v>151</v>
      </c>
      <c r="I60" s="15">
        <v>91749</v>
      </c>
    </row>
    <row r="61" spans="1:9" x14ac:dyDescent="0.25">
      <c r="A61" s="8">
        <v>45916</v>
      </c>
      <c r="B61" s="9"/>
      <c r="C61" s="10" t="s">
        <v>203</v>
      </c>
      <c r="D61" s="16" t="s">
        <v>204</v>
      </c>
      <c r="E61" s="17" t="s">
        <v>16</v>
      </c>
      <c r="F61" s="19" t="s">
        <v>205</v>
      </c>
      <c r="G61" s="18" t="s">
        <v>206</v>
      </c>
      <c r="H61" s="14" t="s">
        <v>207</v>
      </c>
      <c r="I61" s="15">
        <v>10000</v>
      </c>
    </row>
    <row r="62" spans="1:9" x14ac:dyDescent="0.25">
      <c r="A62" s="8">
        <v>45916</v>
      </c>
      <c r="B62" s="9"/>
      <c r="C62" s="10" t="s">
        <v>208</v>
      </c>
      <c r="D62" s="10" t="s">
        <v>209</v>
      </c>
      <c r="E62" s="32" t="s">
        <v>16</v>
      </c>
      <c r="F62" s="19" t="s">
        <v>210</v>
      </c>
      <c r="G62" s="18" t="s">
        <v>118</v>
      </c>
      <c r="H62" s="14" t="s">
        <v>119</v>
      </c>
      <c r="I62" s="15">
        <v>4092.4</v>
      </c>
    </row>
    <row r="63" spans="1:9" x14ac:dyDescent="0.25">
      <c r="A63" s="8">
        <v>45916</v>
      </c>
      <c r="B63" s="9"/>
      <c r="C63" s="10" t="s">
        <v>211</v>
      </c>
      <c r="D63" s="10" t="s">
        <v>212</v>
      </c>
      <c r="E63" s="32" t="s">
        <v>16</v>
      </c>
      <c r="F63" s="19" t="s">
        <v>210</v>
      </c>
      <c r="G63" s="18" t="s">
        <v>118</v>
      </c>
      <c r="H63" s="14" t="s">
        <v>119</v>
      </c>
      <c r="I63" s="15">
        <v>14674.3</v>
      </c>
    </row>
    <row r="64" spans="1:9" x14ac:dyDescent="0.25">
      <c r="A64" s="8">
        <v>45910</v>
      </c>
      <c r="B64" s="9"/>
      <c r="C64" s="10" t="s">
        <v>213</v>
      </c>
      <c r="D64" s="10" t="s">
        <v>214</v>
      </c>
      <c r="E64" s="17" t="s">
        <v>16</v>
      </c>
      <c r="F64" s="18" t="s">
        <v>142</v>
      </c>
      <c r="G64" s="18" t="s">
        <v>71</v>
      </c>
      <c r="H64" s="14" t="s">
        <v>72</v>
      </c>
      <c r="I64" s="15">
        <v>5039.1899999999996</v>
      </c>
    </row>
    <row r="65" spans="1:9" x14ac:dyDescent="0.25">
      <c r="A65" s="24">
        <v>45917</v>
      </c>
      <c r="B65" s="25"/>
      <c r="C65" s="20" t="s">
        <v>215</v>
      </c>
      <c r="D65" s="16" t="s">
        <v>216</v>
      </c>
      <c r="E65" s="12" t="s">
        <v>16</v>
      </c>
      <c r="F65" s="13" t="s">
        <v>75</v>
      </c>
      <c r="G65" s="18" t="s">
        <v>71</v>
      </c>
      <c r="H65" s="14" t="s">
        <v>72</v>
      </c>
      <c r="I65" s="15">
        <v>101974.56</v>
      </c>
    </row>
    <row r="66" spans="1:9" x14ac:dyDescent="0.25">
      <c r="A66" s="24"/>
      <c r="B66" s="25"/>
      <c r="C66" s="29" t="s">
        <v>217</v>
      </c>
      <c r="D66" s="16"/>
      <c r="E66" s="27" t="s">
        <v>44</v>
      </c>
      <c r="F66" s="33" t="s">
        <v>218</v>
      </c>
      <c r="G66" s="34" t="s">
        <v>219</v>
      </c>
      <c r="H66" s="14"/>
      <c r="I66" s="15">
        <v>0</v>
      </c>
    </row>
    <row r="67" spans="1:9" x14ac:dyDescent="0.25">
      <c r="A67" s="8"/>
      <c r="B67" s="9"/>
      <c r="C67" s="16" t="s">
        <v>220</v>
      </c>
      <c r="D67" s="16"/>
      <c r="E67" s="35" t="s">
        <v>16</v>
      </c>
      <c r="F67" s="33" t="s">
        <v>221</v>
      </c>
      <c r="G67" s="21" t="s">
        <v>222</v>
      </c>
      <c r="H67" s="14"/>
      <c r="I67" s="15">
        <v>0</v>
      </c>
    </row>
    <row r="68" spans="1:9" x14ac:dyDescent="0.25">
      <c r="A68" s="8"/>
      <c r="B68" s="9"/>
      <c r="C68" s="16" t="s">
        <v>223</v>
      </c>
      <c r="D68" s="16"/>
      <c r="E68" s="27" t="s">
        <v>16</v>
      </c>
      <c r="F68" s="21" t="s">
        <v>224</v>
      </c>
      <c r="G68" s="21" t="s">
        <v>225</v>
      </c>
      <c r="H68" s="14"/>
      <c r="I68" s="15">
        <v>0</v>
      </c>
    </row>
    <row r="69" spans="1:9" x14ac:dyDescent="0.25">
      <c r="A69" s="24">
        <v>45917</v>
      </c>
      <c r="B69" s="25"/>
      <c r="C69" s="20" t="s">
        <v>226</v>
      </c>
      <c r="D69" s="16" t="s">
        <v>227</v>
      </c>
      <c r="E69" s="12" t="s">
        <v>44</v>
      </c>
      <c r="F69" s="13" t="s">
        <v>228</v>
      </c>
      <c r="G69" s="18" t="s">
        <v>123</v>
      </c>
      <c r="H69" s="14" t="s">
        <v>124</v>
      </c>
      <c r="I69" s="15">
        <v>119500</v>
      </c>
    </row>
    <row r="70" spans="1:9" x14ac:dyDescent="0.25">
      <c r="A70" s="24">
        <v>45917</v>
      </c>
      <c r="B70" s="25"/>
      <c r="C70" s="20" t="s">
        <v>229</v>
      </c>
      <c r="D70" s="16" t="s">
        <v>230</v>
      </c>
      <c r="E70" s="12" t="s">
        <v>16</v>
      </c>
      <c r="F70" s="18" t="s">
        <v>96</v>
      </c>
      <c r="G70" s="18" t="s">
        <v>231</v>
      </c>
      <c r="H70" s="14" t="s">
        <v>168</v>
      </c>
      <c r="I70" s="15">
        <v>120360</v>
      </c>
    </row>
    <row r="71" spans="1:9" x14ac:dyDescent="0.25">
      <c r="A71" s="8">
        <v>45918</v>
      </c>
      <c r="B71" s="9"/>
      <c r="C71" s="10" t="s">
        <v>232</v>
      </c>
      <c r="D71" s="16" t="s">
        <v>233</v>
      </c>
      <c r="E71" s="12" t="s">
        <v>16</v>
      </c>
      <c r="F71" s="28" t="s">
        <v>100</v>
      </c>
      <c r="G71" s="18" t="s">
        <v>71</v>
      </c>
      <c r="H71" s="14" t="s">
        <v>72</v>
      </c>
      <c r="I71" s="15">
        <v>55680</v>
      </c>
    </row>
    <row r="72" spans="1:9" x14ac:dyDescent="0.25">
      <c r="A72" s="8">
        <v>45918</v>
      </c>
      <c r="B72" s="9"/>
      <c r="C72" s="10" t="s">
        <v>234</v>
      </c>
      <c r="D72" s="10" t="s">
        <v>235</v>
      </c>
      <c r="E72" s="17" t="s">
        <v>16</v>
      </c>
      <c r="F72" s="19" t="s">
        <v>62</v>
      </c>
      <c r="G72" s="18" t="s">
        <v>63</v>
      </c>
      <c r="H72" s="14" t="s">
        <v>64</v>
      </c>
      <c r="I72" s="15">
        <v>22420</v>
      </c>
    </row>
    <row r="73" spans="1:9" x14ac:dyDescent="0.25">
      <c r="A73" s="8">
        <v>45916</v>
      </c>
      <c r="B73" s="9"/>
      <c r="C73" s="10" t="s">
        <v>236</v>
      </c>
      <c r="D73" s="16" t="s">
        <v>237</v>
      </c>
      <c r="E73" s="17" t="s">
        <v>16</v>
      </c>
      <c r="F73" s="18" t="s">
        <v>67</v>
      </c>
      <c r="G73" s="18" t="s">
        <v>238</v>
      </c>
      <c r="H73" s="14" t="s">
        <v>239</v>
      </c>
      <c r="I73" s="15">
        <v>14498.99</v>
      </c>
    </row>
    <row r="74" spans="1:9" x14ac:dyDescent="0.25">
      <c r="A74" s="8">
        <v>45919</v>
      </c>
      <c r="B74" s="9"/>
      <c r="C74" s="10" t="s">
        <v>240</v>
      </c>
      <c r="D74" s="16" t="s">
        <v>241</v>
      </c>
      <c r="E74" s="12" t="s">
        <v>16</v>
      </c>
      <c r="F74" s="36" t="s">
        <v>198</v>
      </c>
      <c r="G74" s="18" t="s">
        <v>199</v>
      </c>
      <c r="H74" s="14" t="s">
        <v>72</v>
      </c>
      <c r="I74" s="15">
        <v>205500</v>
      </c>
    </row>
    <row r="75" spans="1:9" x14ac:dyDescent="0.25">
      <c r="A75" s="8">
        <v>45919</v>
      </c>
      <c r="B75" s="9"/>
      <c r="C75" s="10" t="s">
        <v>242</v>
      </c>
      <c r="D75" s="16" t="s">
        <v>243</v>
      </c>
      <c r="E75" s="12" t="s">
        <v>16</v>
      </c>
      <c r="F75" s="36" t="s">
        <v>244</v>
      </c>
      <c r="G75" s="18" t="s">
        <v>63</v>
      </c>
      <c r="H75" s="14" t="s">
        <v>64</v>
      </c>
      <c r="I75" s="15">
        <v>29736</v>
      </c>
    </row>
    <row r="76" spans="1:9" x14ac:dyDescent="0.25">
      <c r="A76" s="8">
        <v>45921</v>
      </c>
      <c r="B76" s="9"/>
      <c r="C76" s="10" t="s">
        <v>245</v>
      </c>
      <c r="D76" s="16" t="s">
        <v>246</v>
      </c>
      <c r="E76" s="12" t="s">
        <v>16</v>
      </c>
      <c r="F76" s="28" t="s">
        <v>67</v>
      </c>
      <c r="G76" s="18" t="s">
        <v>35</v>
      </c>
      <c r="H76" s="14" t="s">
        <v>36</v>
      </c>
      <c r="I76" s="15">
        <v>33719.24</v>
      </c>
    </row>
    <row r="77" spans="1:9" x14ac:dyDescent="0.25">
      <c r="A77" s="8">
        <v>45922</v>
      </c>
      <c r="B77" s="9"/>
      <c r="C77" s="10" t="s">
        <v>247</v>
      </c>
      <c r="D77" s="16" t="s">
        <v>248</v>
      </c>
      <c r="E77" s="12" t="s">
        <v>16</v>
      </c>
      <c r="F77" s="28" t="s">
        <v>249</v>
      </c>
      <c r="G77" s="18" t="s">
        <v>250</v>
      </c>
      <c r="H77" s="14" t="s">
        <v>251</v>
      </c>
      <c r="I77" s="15">
        <v>57624</v>
      </c>
    </row>
    <row r="78" spans="1:9" x14ac:dyDescent="0.25">
      <c r="A78" s="8">
        <v>45919</v>
      </c>
      <c r="B78" s="9"/>
      <c r="C78" s="10" t="s">
        <v>252</v>
      </c>
      <c r="D78" s="37" t="s">
        <v>253</v>
      </c>
      <c r="E78" s="17" t="s">
        <v>16</v>
      </c>
      <c r="F78" s="38" t="s">
        <v>131</v>
      </c>
      <c r="G78" s="18" t="s">
        <v>123</v>
      </c>
      <c r="H78" s="14" t="s">
        <v>124</v>
      </c>
      <c r="I78" s="15">
        <v>7000</v>
      </c>
    </row>
    <row r="79" spans="1:9" x14ac:dyDescent="0.25">
      <c r="A79" s="39">
        <v>45922</v>
      </c>
      <c r="B79" s="9"/>
      <c r="C79" s="11" t="s">
        <v>254</v>
      </c>
      <c r="D79" s="11" t="s">
        <v>255</v>
      </c>
      <c r="E79" s="12" t="s">
        <v>16</v>
      </c>
      <c r="F79" s="28" t="s">
        <v>256</v>
      </c>
      <c r="G79" s="18" t="s">
        <v>104</v>
      </c>
      <c r="H79" s="14" t="s">
        <v>105</v>
      </c>
      <c r="I79" s="15">
        <v>4500</v>
      </c>
    </row>
    <row r="80" spans="1:9" x14ac:dyDescent="0.25">
      <c r="A80" s="8">
        <v>45922</v>
      </c>
      <c r="B80" s="9"/>
      <c r="C80" s="10" t="s">
        <v>257</v>
      </c>
      <c r="D80" s="16" t="s">
        <v>258</v>
      </c>
      <c r="E80" s="17" t="s">
        <v>16</v>
      </c>
      <c r="F80" s="28" t="s">
        <v>108</v>
      </c>
      <c r="G80" s="40" t="s">
        <v>259</v>
      </c>
      <c r="H80" s="41" t="s">
        <v>260</v>
      </c>
      <c r="I80" s="15">
        <v>75799.92</v>
      </c>
    </row>
    <row r="81" spans="1:9" x14ac:dyDescent="0.25">
      <c r="A81" s="8">
        <v>45919</v>
      </c>
      <c r="B81" s="9"/>
      <c r="C81" s="10" t="s">
        <v>261</v>
      </c>
      <c r="D81" s="16" t="s">
        <v>262</v>
      </c>
      <c r="E81" s="12" t="s">
        <v>16</v>
      </c>
      <c r="F81" s="28" t="s">
        <v>171</v>
      </c>
      <c r="G81" s="18" t="s">
        <v>123</v>
      </c>
      <c r="H81" s="14" t="s">
        <v>124</v>
      </c>
      <c r="I81" s="15">
        <v>78600</v>
      </c>
    </row>
    <row r="82" spans="1:9" x14ac:dyDescent="0.25">
      <c r="A82" s="8">
        <v>45922</v>
      </c>
      <c r="B82" s="9"/>
      <c r="C82" s="10" t="s">
        <v>263</v>
      </c>
      <c r="D82" s="10" t="s">
        <v>264</v>
      </c>
      <c r="E82" s="17" t="s">
        <v>16</v>
      </c>
      <c r="F82" s="18" t="s">
        <v>265</v>
      </c>
      <c r="G82" s="18" t="s">
        <v>266</v>
      </c>
      <c r="H82" s="33" t="s">
        <v>267</v>
      </c>
      <c r="I82" s="15">
        <v>184831.28</v>
      </c>
    </row>
    <row r="83" spans="1:9" x14ac:dyDescent="0.25">
      <c r="A83" s="8">
        <v>45923</v>
      </c>
      <c r="B83" s="9"/>
      <c r="C83" s="10" t="s">
        <v>268</v>
      </c>
      <c r="D83" s="10" t="s">
        <v>269</v>
      </c>
      <c r="E83" s="17" t="s">
        <v>16</v>
      </c>
      <c r="F83" s="18" t="s">
        <v>270</v>
      </c>
      <c r="G83" s="34" t="s">
        <v>271</v>
      </c>
      <c r="H83" s="14" t="s">
        <v>272</v>
      </c>
      <c r="I83" s="15">
        <f>10360-120</f>
        <v>10240</v>
      </c>
    </row>
    <row r="84" spans="1:9" x14ac:dyDescent="0.25">
      <c r="A84" s="8">
        <v>45923</v>
      </c>
      <c r="B84" s="9"/>
      <c r="C84" s="10" t="s">
        <v>273</v>
      </c>
      <c r="D84" s="10" t="s">
        <v>274</v>
      </c>
      <c r="E84" s="17" t="s">
        <v>16</v>
      </c>
      <c r="F84" s="18" t="s">
        <v>275</v>
      </c>
      <c r="G84" s="18" t="s">
        <v>276</v>
      </c>
      <c r="H84" s="14" t="s">
        <v>277</v>
      </c>
      <c r="I84" s="15">
        <v>62100</v>
      </c>
    </row>
    <row r="85" spans="1:9" x14ac:dyDescent="0.25">
      <c r="A85" s="24"/>
      <c r="B85" s="25"/>
      <c r="C85" s="20" t="s">
        <v>278</v>
      </c>
      <c r="D85" s="16"/>
      <c r="E85" s="12" t="s">
        <v>16</v>
      </c>
      <c r="F85" s="13" t="s">
        <v>279</v>
      </c>
      <c r="G85" s="18" t="s">
        <v>279</v>
      </c>
      <c r="H85" s="14"/>
      <c r="I85" s="15">
        <v>0</v>
      </c>
    </row>
    <row r="86" spans="1:9" x14ac:dyDescent="0.25">
      <c r="A86" s="39">
        <v>45918</v>
      </c>
      <c r="B86" s="9"/>
      <c r="C86" s="11" t="s">
        <v>280</v>
      </c>
      <c r="D86" s="11" t="s">
        <v>281</v>
      </c>
      <c r="E86" s="12" t="s">
        <v>16</v>
      </c>
      <c r="F86" s="28" t="s">
        <v>282</v>
      </c>
      <c r="G86" s="18" t="s">
        <v>283</v>
      </c>
      <c r="H86" s="14" t="s">
        <v>284</v>
      </c>
      <c r="I86" s="15">
        <v>76331.25</v>
      </c>
    </row>
    <row r="87" spans="1:9" x14ac:dyDescent="0.25">
      <c r="A87" s="39">
        <v>45922</v>
      </c>
      <c r="B87" s="9"/>
      <c r="C87" s="11" t="s">
        <v>285</v>
      </c>
      <c r="D87" s="11" t="s">
        <v>286</v>
      </c>
      <c r="E87" s="17" t="s">
        <v>16</v>
      </c>
      <c r="F87" s="19" t="s">
        <v>287</v>
      </c>
      <c r="G87" s="18" t="s">
        <v>288</v>
      </c>
      <c r="H87" s="14" t="s">
        <v>289</v>
      </c>
      <c r="I87" s="15">
        <v>54162</v>
      </c>
    </row>
    <row r="88" spans="1:9" x14ac:dyDescent="0.25">
      <c r="A88" s="42">
        <v>45926</v>
      </c>
      <c r="B88" s="43"/>
      <c r="C88" s="16" t="s">
        <v>290</v>
      </c>
      <c r="D88" s="16" t="s">
        <v>291</v>
      </c>
      <c r="E88" s="12" t="s">
        <v>16</v>
      </c>
      <c r="F88" s="28" t="s">
        <v>292</v>
      </c>
      <c r="G88" s="18" t="s">
        <v>293</v>
      </c>
      <c r="H88" s="14" t="s">
        <v>36</v>
      </c>
      <c r="I88" s="15">
        <v>39055</v>
      </c>
    </row>
    <row r="89" spans="1:9" x14ac:dyDescent="0.25">
      <c r="A89" s="39">
        <v>45926</v>
      </c>
      <c r="B89" s="9"/>
      <c r="C89" s="11" t="s">
        <v>294</v>
      </c>
      <c r="D89" s="11" t="s">
        <v>295</v>
      </c>
      <c r="E89" s="17" t="s">
        <v>16</v>
      </c>
      <c r="F89" s="9" t="s">
        <v>181</v>
      </c>
      <c r="G89" s="9" t="s">
        <v>296</v>
      </c>
      <c r="H89" s="43" t="s">
        <v>284</v>
      </c>
      <c r="I89" s="15">
        <f>2000</f>
        <v>2000</v>
      </c>
    </row>
    <row r="90" spans="1:9" x14ac:dyDescent="0.25">
      <c r="A90" s="39">
        <v>45927</v>
      </c>
      <c r="B90" s="9"/>
      <c r="C90" s="11" t="s">
        <v>297</v>
      </c>
      <c r="D90" s="11" t="s">
        <v>298</v>
      </c>
      <c r="E90" s="17" t="s">
        <v>16</v>
      </c>
      <c r="F90" s="18" t="s">
        <v>34</v>
      </c>
      <c r="G90" s="18" t="s">
        <v>35</v>
      </c>
      <c r="H90" s="14" t="s">
        <v>36</v>
      </c>
      <c r="I90" s="15">
        <v>650</v>
      </c>
    </row>
    <row r="91" spans="1:9" x14ac:dyDescent="0.25">
      <c r="A91" s="39">
        <v>45929</v>
      </c>
      <c r="B91" s="9"/>
      <c r="C91" s="11" t="s">
        <v>299</v>
      </c>
      <c r="D91" s="11" t="s">
        <v>300</v>
      </c>
      <c r="E91" s="12" t="s">
        <v>16</v>
      </c>
      <c r="F91" s="36" t="s">
        <v>301</v>
      </c>
      <c r="G91" s="18" t="s">
        <v>302</v>
      </c>
      <c r="H91" s="14" t="s">
        <v>303</v>
      </c>
      <c r="I91" s="15">
        <v>705140</v>
      </c>
    </row>
    <row r="92" spans="1:9" x14ac:dyDescent="0.25">
      <c r="A92" s="42">
        <v>45929</v>
      </c>
      <c r="B92" s="43"/>
      <c r="C92" s="16" t="s">
        <v>304</v>
      </c>
      <c r="D92" s="16" t="s">
        <v>305</v>
      </c>
      <c r="E92" s="17" t="s">
        <v>16</v>
      </c>
      <c r="F92" s="9" t="s">
        <v>306</v>
      </c>
      <c r="G92" s="18" t="s">
        <v>250</v>
      </c>
      <c r="H92" s="14" t="s">
        <v>251</v>
      </c>
      <c r="I92" s="15">
        <v>71617.740000000005</v>
      </c>
    </row>
    <row r="93" spans="1:9" x14ac:dyDescent="0.25">
      <c r="A93" s="39">
        <v>45929</v>
      </c>
      <c r="B93" s="9"/>
      <c r="C93" s="11" t="s">
        <v>307</v>
      </c>
      <c r="D93" s="11" t="s">
        <v>308</v>
      </c>
      <c r="E93" s="17" t="s">
        <v>16</v>
      </c>
      <c r="F93" s="28" t="s">
        <v>34</v>
      </c>
      <c r="G93" s="18" t="s">
        <v>63</v>
      </c>
      <c r="H93" s="14" t="s">
        <v>64</v>
      </c>
      <c r="I93" s="15">
        <v>32781</v>
      </c>
    </row>
    <row r="94" spans="1:9" x14ac:dyDescent="0.25">
      <c r="A94" s="8">
        <v>45930</v>
      </c>
      <c r="B94" s="9"/>
      <c r="C94" s="10" t="s">
        <v>309</v>
      </c>
      <c r="D94" s="16" t="s">
        <v>310</v>
      </c>
      <c r="E94" s="17" t="s">
        <v>16</v>
      </c>
      <c r="F94" s="28" t="s">
        <v>311</v>
      </c>
      <c r="G94" s="40" t="s">
        <v>312</v>
      </c>
      <c r="H94" s="41" t="s">
        <v>313</v>
      </c>
      <c r="I94" s="15">
        <v>40000.01</v>
      </c>
    </row>
    <row r="95" spans="1:9" x14ac:dyDescent="0.25">
      <c r="A95" s="39">
        <v>45929</v>
      </c>
      <c r="B95" s="9"/>
      <c r="C95" s="11" t="s">
        <v>314</v>
      </c>
      <c r="D95" s="11" t="s">
        <v>315</v>
      </c>
      <c r="E95" s="12" t="s">
        <v>44</v>
      </c>
      <c r="F95" s="28" t="s">
        <v>198</v>
      </c>
      <c r="G95" s="18" t="s">
        <v>199</v>
      </c>
      <c r="H95" s="14" t="s">
        <v>72</v>
      </c>
      <c r="I95" s="15">
        <v>75000</v>
      </c>
    </row>
    <row r="96" spans="1:9" x14ac:dyDescent="0.25">
      <c r="A96" s="39">
        <v>45929</v>
      </c>
      <c r="B96" s="9"/>
      <c r="C96" s="11" t="s">
        <v>316</v>
      </c>
      <c r="D96" s="11" t="s">
        <v>317</v>
      </c>
      <c r="E96" s="17" t="s">
        <v>16</v>
      </c>
      <c r="F96" s="28" t="s">
        <v>318</v>
      </c>
      <c r="G96" s="40" t="s">
        <v>302</v>
      </c>
      <c r="H96" s="41" t="s">
        <v>303</v>
      </c>
      <c r="I96" s="15">
        <v>77800</v>
      </c>
    </row>
    <row r="97" spans="1:9" x14ac:dyDescent="0.25">
      <c r="A97" s="8">
        <v>45930</v>
      </c>
      <c r="B97" s="9"/>
      <c r="C97" s="10" t="s">
        <v>319</v>
      </c>
      <c r="D97" s="10" t="s">
        <v>320</v>
      </c>
      <c r="E97" s="17" t="s">
        <v>16</v>
      </c>
      <c r="F97" s="18" t="s">
        <v>321</v>
      </c>
      <c r="G97" s="34" t="s">
        <v>322</v>
      </c>
      <c r="H97" s="14" t="s">
        <v>313</v>
      </c>
      <c r="I97" s="15">
        <v>19706</v>
      </c>
    </row>
    <row r="98" spans="1:9" ht="15.75" x14ac:dyDescent="0.25">
      <c r="A98" s="9"/>
      <c r="B98" s="9"/>
      <c r="C98" s="9"/>
      <c r="D98" s="9"/>
      <c r="E98" s="44"/>
      <c r="F98" s="9"/>
      <c r="G98" s="45" t="s">
        <v>323</v>
      </c>
      <c r="H98" s="46"/>
      <c r="I98" s="47">
        <f>SUM(I8:I97)</f>
        <v>8091853.8400000017</v>
      </c>
    </row>
    <row r="99" spans="1:9" x14ac:dyDescent="0.25">
      <c r="E99" s="1"/>
    </row>
    <row r="100" spans="1:9" ht="15.75" x14ac:dyDescent="0.25">
      <c r="A100" s="48" t="s">
        <v>324</v>
      </c>
      <c r="B100" s="48"/>
      <c r="C100" s="48"/>
      <c r="D100" s="48"/>
      <c r="E100" s="1"/>
      <c r="G100" s="49" t="s">
        <v>325</v>
      </c>
    </row>
    <row r="101" spans="1:9" x14ac:dyDescent="0.25">
      <c r="E101" s="1"/>
    </row>
    <row r="102" spans="1:9" x14ac:dyDescent="0.25">
      <c r="A102" s="50" t="s">
        <v>326</v>
      </c>
      <c r="B102" s="50"/>
      <c r="C102" s="50" t="s">
        <v>327</v>
      </c>
      <c r="D102" s="50" t="s">
        <v>328</v>
      </c>
      <c r="E102" s="1"/>
      <c r="G102" s="50" t="s">
        <v>329</v>
      </c>
      <c r="H102" s="50" t="s">
        <v>327</v>
      </c>
      <c r="I102" s="50" t="s">
        <v>328</v>
      </c>
    </row>
    <row r="103" spans="1:9" x14ac:dyDescent="0.25">
      <c r="A103" s="9" t="s">
        <v>119</v>
      </c>
      <c r="B103" s="9"/>
      <c r="C103" s="51">
        <v>3</v>
      </c>
      <c r="D103" s="22">
        <f>I35+I62+I63</f>
        <v>120543.7</v>
      </c>
      <c r="E103" s="1"/>
      <c r="G103" s="9" t="s">
        <v>330</v>
      </c>
      <c r="H103" s="9">
        <f>86-3</f>
        <v>83</v>
      </c>
      <c r="I103" s="47">
        <f>I98-I8-I31-I91</f>
        <v>5991106.2600000016</v>
      </c>
    </row>
    <row r="104" spans="1:9" x14ac:dyDescent="0.25">
      <c r="A104" s="9" t="s">
        <v>105</v>
      </c>
      <c r="B104" s="9"/>
      <c r="C104" s="51">
        <v>2</v>
      </c>
      <c r="D104" s="22">
        <f>I32+I79</f>
        <v>9995</v>
      </c>
      <c r="E104" s="1"/>
      <c r="G104" s="9" t="s">
        <v>331</v>
      </c>
      <c r="H104" s="9">
        <v>3</v>
      </c>
      <c r="I104" s="22">
        <f>I8+I31+I91</f>
        <v>2100747.58</v>
      </c>
    </row>
    <row r="105" spans="1:9" x14ac:dyDescent="0.25">
      <c r="A105" s="9" t="s">
        <v>47</v>
      </c>
      <c r="B105" s="9"/>
      <c r="C105" s="51">
        <v>1</v>
      </c>
      <c r="D105" s="22">
        <f>I15</f>
        <v>18500</v>
      </c>
      <c r="E105" s="1"/>
      <c r="G105" s="9" t="s">
        <v>332</v>
      </c>
      <c r="H105" s="9">
        <v>0</v>
      </c>
      <c r="I105" s="22">
        <v>0</v>
      </c>
    </row>
    <row r="106" spans="1:9" x14ac:dyDescent="0.25">
      <c r="A106" s="9" t="s">
        <v>193</v>
      </c>
      <c r="B106" s="9"/>
      <c r="C106" s="51">
        <v>1</v>
      </c>
      <c r="D106" s="22">
        <f>I57</f>
        <v>84193</v>
      </c>
      <c r="E106" s="1"/>
      <c r="G106" s="9"/>
      <c r="H106" s="9"/>
      <c r="I106" s="9"/>
    </row>
    <row r="107" spans="1:9" x14ac:dyDescent="0.25">
      <c r="A107" s="9" t="s">
        <v>207</v>
      </c>
      <c r="B107" s="9"/>
      <c r="C107" s="51">
        <v>1</v>
      </c>
      <c r="D107" s="22">
        <f>I61</f>
        <v>10000</v>
      </c>
      <c r="E107" s="1"/>
      <c r="G107" s="9"/>
      <c r="H107" s="9"/>
      <c r="I107" s="9"/>
    </row>
    <row r="108" spans="1:9" x14ac:dyDescent="0.25">
      <c r="A108" s="9" t="s">
        <v>267</v>
      </c>
      <c r="B108" s="9"/>
      <c r="C108" s="51">
        <v>1</v>
      </c>
      <c r="D108" s="22">
        <f>I82</f>
        <v>184831.28</v>
      </c>
      <c r="E108" s="1"/>
      <c r="G108" s="9"/>
      <c r="H108" s="9"/>
      <c r="I108" s="9"/>
    </row>
    <row r="109" spans="1:9" x14ac:dyDescent="0.25">
      <c r="A109" s="9" t="s">
        <v>139</v>
      </c>
      <c r="B109" s="9"/>
      <c r="C109" s="51">
        <v>1</v>
      </c>
      <c r="D109" s="15">
        <f>I41</f>
        <v>5310</v>
      </c>
      <c r="E109" s="1"/>
      <c r="G109" s="9"/>
      <c r="H109" s="9"/>
      <c r="I109" s="9"/>
    </row>
    <row r="110" spans="1:9" x14ac:dyDescent="0.25">
      <c r="A110" s="9" t="s">
        <v>289</v>
      </c>
      <c r="B110" s="9"/>
      <c r="C110" s="51">
        <v>1</v>
      </c>
      <c r="D110" s="15">
        <f>I87</f>
        <v>54162</v>
      </c>
      <c r="E110" s="1"/>
      <c r="G110" s="9"/>
      <c r="H110" s="9"/>
      <c r="I110" s="9"/>
    </row>
    <row r="111" spans="1:9" x14ac:dyDescent="0.25">
      <c r="A111" s="9" t="s">
        <v>64</v>
      </c>
      <c r="B111" s="9"/>
      <c r="C111" s="51">
        <v>5</v>
      </c>
      <c r="D111" s="22">
        <f>I20+I39+I49+I75+I93</f>
        <v>93467</v>
      </c>
      <c r="E111" s="1"/>
      <c r="G111" s="9"/>
      <c r="H111" s="9"/>
      <c r="I111" s="9"/>
    </row>
    <row r="112" spans="1:9" x14ac:dyDescent="0.25">
      <c r="A112" s="9" t="s">
        <v>36</v>
      </c>
      <c r="B112" s="9"/>
      <c r="C112" s="51">
        <v>9</v>
      </c>
      <c r="D112" s="22">
        <f>I13+11000+I16+I17+I19+I21+I76+I88+I90</f>
        <v>460760.47</v>
      </c>
      <c r="E112" s="1"/>
      <c r="G112" s="9"/>
      <c r="H112" s="9"/>
      <c r="I112" s="9"/>
    </row>
    <row r="113" spans="1:9" x14ac:dyDescent="0.25">
      <c r="A113" s="9" t="s">
        <v>272</v>
      </c>
      <c r="B113" s="9"/>
      <c r="C113" s="51">
        <v>1</v>
      </c>
      <c r="D113" s="22">
        <f>I83</f>
        <v>10240</v>
      </c>
      <c r="E113" s="1"/>
      <c r="G113" s="9"/>
      <c r="H113" s="9"/>
      <c r="I113" s="9"/>
    </row>
    <row r="114" spans="1:9" x14ac:dyDescent="0.25">
      <c r="A114" s="9" t="s">
        <v>57</v>
      </c>
      <c r="B114" s="9"/>
      <c r="C114" s="51">
        <v>1</v>
      </c>
      <c r="D114" s="22">
        <f>I18+7861.04+5007.92</f>
        <v>15520.960000000001</v>
      </c>
      <c r="E114" s="1"/>
      <c r="G114" s="9"/>
      <c r="H114" s="9"/>
      <c r="I114" s="9"/>
    </row>
    <row r="115" spans="1:9" x14ac:dyDescent="0.25">
      <c r="A115" s="9" t="s">
        <v>124</v>
      </c>
      <c r="B115" s="9"/>
      <c r="C115" s="51">
        <v>13</v>
      </c>
      <c r="D115" s="15">
        <f>I36+I38+I40+45000+28310.52+I47+I48+I50+I52+I58+3950+6500+66500+I69+I78+I81</f>
        <v>1149714.7200000002</v>
      </c>
      <c r="E115" s="1"/>
      <c r="G115" s="9"/>
      <c r="H115" s="9"/>
      <c r="I115" s="9"/>
    </row>
    <row r="116" spans="1:9" x14ac:dyDescent="0.25">
      <c r="A116" s="9" t="s">
        <v>239</v>
      </c>
      <c r="B116" s="9"/>
      <c r="C116" s="51">
        <v>1</v>
      </c>
      <c r="D116" s="22">
        <f>I73</f>
        <v>14498.99</v>
      </c>
      <c r="E116" s="1"/>
      <c r="G116" s="9"/>
      <c r="H116" s="9"/>
      <c r="I116" s="9"/>
    </row>
    <row r="117" spans="1:9" x14ac:dyDescent="0.25">
      <c r="A117" s="9" t="s">
        <v>303</v>
      </c>
      <c r="B117" s="9"/>
      <c r="C117" s="51">
        <v>2</v>
      </c>
      <c r="D117" s="22">
        <f>I91+I96</f>
        <v>782940</v>
      </c>
      <c r="E117" s="1"/>
      <c r="G117" s="9"/>
      <c r="H117" s="9"/>
      <c r="I117" s="9"/>
    </row>
    <row r="118" spans="1:9" x14ac:dyDescent="0.25">
      <c r="A118" s="9" t="s">
        <v>251</v>
      </c>
      <c r="B118" s="9"/>
      <c r="C118" s="51">
        <v>2</v>
      </c>
      <c r="D118" s="22">
        <f>I77+I92</f>
        <v>129241.74</v>
      </c>
      <c r="E118" s="1"/>
      <c r="G118" s="9"/>
      <c r="H118" s="9"/>
      <c r="I118" s="9"/>
    </row>
    <row r="119" spans="1:9" x14ac:dyDescent="0.25">
      <c r="A119" s="9" t="s">
        <v>72</v>
      </c>
      <c r="B119" s="9"/>
      <c r="C119" s="51">
        <v>15</v>
      </c>
      <c r="D119" s="22">
        <f>I22+I23+I24+I25+I26+I29+I31+I42+I43+I59+I64+I65+I71+I74+I95</f>
        <v>2115630.0499999998</v>
      </c>
      <c r="E119" s="1"/>
      <c r="G119" s="9"/>
      <c r="H119" s="9"/>
      <c r="I119" s="9"/>
    </row>
    <row r="120" spans="1:9" x14ac:dyDescent="0.25">
      <c r="A120" s="9" t="s">
        <v>183</v>
      </c>
      <c r="B120" s="9"/>
      <c r="C120" s="51">
        <v>1</v>
      </c>
      <c r="D120" s="22">
        <f>I55</f>
        <v>142654.46</v>
      </c>
      <c r="E120" s="1"/>
      <c r="G120" s="9"/>
      <c r="H120" s="9"/>
      <c r="I120" s="9"/>
    </row>
    <row r="121" spans="1:9" x14ac:dyDescent="0.25">
      <c r="A121" s="9" t="s">
        <v>188</v>
      </c>
      <c r="B121" s="9"/>
      <c r="C121" s="51">
        <v>2</v>
      </c>
      <c r="D121" s="22">
        <f>112133.22+I56</f>
        <v>120983.22</v>
      </c>
      <c r="E121" s="1"/>
      <c r="G121" s="9"/>
      <c r="H121" s="9"/>
      <c r="I121" s="9"/>
    </row>
    <row r="122" spans="1:9" x14ac:dyDescent="0.25">
      <c r="A122" s="9" t="s">
        <v>110</v>
      </c>
      <c r="B122" s="9"/>
      <c r="C122" s="51">
        <v>1</v>
      </c>
      <c r="D122" s="22">
        <f>I33</f>
        <v>2940.41</v>
      </c>
      <c r="E122" s="1"/>
      <c r="G122" s="9"/>
      <c r="H122" s="9"/>
      <c r="I122" s="9"/>
    </row>
    <row r="123" spans="1:9" x14ac:dyDescent="0.25">
      <c r="A123" s="9" t="s">
        <v>24</v>
      </c>
      <c r="B123" s="9"/>
      <c r="C123" s="51">
        <v>12</v>
      </c>
      <c r="D123" s="15">
        <f>I9+I10+I11+I12+I27+I28+I30+I37+I44+47400+I46+I53+I54+4800+6750</f>
        <v>1102674.8999999999</v>
      </c>
      <c r="E123" s="1"/>
      <c r="G123" s="9"/>
      <c r="H123" s="9"/>
      <c r="I123" s="9"/>
    </row>
    <row r="124" spans="1:9" x14ac:dyDescent="0.25">
      <c r="A124" s="9" t="s">
        <v>333</v>
      </c>
      <c r="B124" s="9"/>
      <c r="C124" s="51">
        <v>1</v>
      </c>
      <c r="D124" s="22">
        <f>19873.8-11234.83</f>
        <v>8638.9699999999993</v>
      </c>
      <c r="E124" s="1"/>
      <c r="G124" s="9"/>
      <c r="H124" s="9"/>
      <c r="I124" s="9"/>
    </row>
    <row r="125" spans="1:9" x14ac:dyDescent="0.25">
      <c r="A125" s="9" t="s">
        <v>284</v>
      </c>
      <c r="B125" s="9"/>
      <c r="C125" s="51">
        <v>2</v>
      </c>
      <c r="D125" s="22">
        <f>I86+I89</f>
        <v>78331.25</v>
      </c>
      <c r="E125" s="1"/>
      <c r="G125" s="9"/>
      <c r="H125" s="9"/>
      <c r="I125" s="9"/>
    </row>
    <row r="126" spans="1:9" x14ac:dyDescent="0.25">
      <c r="A126" s="9" t="s">
        <v>313</v>
      </c>
      <c r="B126" s="9"/>
      <c r="C126" s="51">
        <v>2</v>
      </c>
      <c r="D126" s="22">
        <f>I94+I97</f>
        <v>59706.01</v>
      </c>
      <c r="E126" s="1"/>
      <c r="G126" s="9"/>
      <c r="H126" s="9"/>
      <c r="I126" s="9"/>
    </row>
    <row r="127" spans="1:9" x14ac:dyDescent="0.25">
      <c r="A127" s="9" t="s">
        <v>260</v>
      </c>
      <c r="B127" s="9"/>
      <c r="C127" s="51">
        <v>1</v>
      </c>
      <c r="D127" s="15">
        <f>I80</f>
        <v>75799.92</v>
      </c>
      <c r="E127" s="1"/>
      <c r="G127" s="9"/>
      <c r="H127" s="9"/>
      <c r="I127" s="9"/>
    </row>
    <row r="128" spans="1:9" x14ac:dyDescent="0.25">
      <c r="A128" s="9" t="s">
        <v>277</v>
      </c>
      <c r="B128" s="9"/>
      <c r="C128" s="51">
        <v>1</v>
      </c>
      <c r="D128" s="22">
        <f>I84</f>
        <v>62100</v>
      </c>
      <c r="E128" s="1"/>
      <c r="G128" s="9"/>
      <c r="H128" s="9"/>
      <c r="I128" s="9"/>
    </row>
    <row r="129" spans="1:9" x14ac:dyDescent="0.25">
      <c r="A129" s="9" t="s">
        <v>168</v>
      </c>
      <c r="B129" s="9"/>
      <c r="C129" s="51">
        <v>2</v>
      </c>
      <c r="D129" s="52">
        <f>I51+I70</f>
        <v>343616</v>
      </c>
      <c r="E129" s="1"/>
      <c r="G129" s="9"/>
      <c r="H129" s="9"/>
      <c r="I129" s="9"/>
    </row>
    <row r="130" spans="1:9" x14ac:dyDescent="0.25">
      <c r="A130" s="9" t="s">
        <v>19</v>
      </c>
      <c r="B130" s="9"/>
      <c r="C130" s="51">
        <v>1</v>
      </c>
      <c r="D130" s="52">
        <f>I8</f>
        <v>834859.79</v>
      </c>
      <c r="E130" s="1"/>
      <c r="G130" s="9"/>
      <c r="H130" s="9"/>
      <c r="I130" s="9"/>
    </row>
    <row r="131" spans="1:9" x14ac:dyDescent="0.25">
      <c r="A131" s="50" t="s">
        <v>334</v>
      </c>
      <c r="B131" s="50"/>
      <c r="C131" s="53">
        <f>SUM(C103:C130)</f>
        <v>86</v>
      </c>
      <c r="D131" s="22">
        <f>SUM(D103:D130)</f>
        <v>8091853.8399999999</v>
      </c>
      <c r="E131" s="1"/>
      <c r="F131" s="54">
        <f xml:space="preserve"> I98-D131</f>
        <v>0</v>
      </c>
      <c r="G131" s="55" t="s">
        <v>335</v>
      </c>
      <c r="H131" s="9">
        <f>H103+H104+H105</f>
        <v>86</v>
      </c>
      <c r="I131" s="56">
        <f>I103+I104+I105</f>
        <v>8091853.8400000017</v>
      </c>
    </row>
    <row r="132" spans="1:9" x14ac:dyDescent="0.25">
      <c r="A132" t="s">
        <v>336</v>
      </c>
      <c r="E132" s="1"/>
    </row>
    <row r="133" spans="1:9" x14ac:dyDescent="0.25">
      <c r="E133" s="1"/>
    </row>
    <row r="134" spans="1:9" x14ac:dyDescent="0.25">
      <c r="A134" t="s">
        <v>337</v>
      </c>
      <c r="E134" s="1"/>
    </row>
    <row r="135" spans="1:9" x14ac:dyDescent="0.25">
      <c r="A135" t="s">
        <v>338</v>
      </c>
      <c r="E135" s="1"/>
    </row>
    <row r="136" spans="1:9" x14ac:dyDescent="0.25">
      <c r="E136" s="1"/>
      <c r="G136" t="s">
        <v>339</v>
      </c>
    </row>
    <row r="137" spans="1:9" x14ac:dyDescent="0.25">
      <c r="E137" s="1"/>
    </row>
    <row r="138" spans="1:9" x14ac:dyDescent="0.25">
      <c r="E138" s="1"/>
    </row>
    <row r="139" spans="1:9" x14ac:dyDescent="0.25">
      <c r="A139" t="s">
        <v>340</v>
      </c>
      <c r="E139" s="1"/>
    </row>
    <row r="140" spans="1:9" x14ac:dyDescent="0.25">
      <c r="A140" t="s">
        <v>341</v>
      </c>
      <c r="E140" s="1"/>
    </row>
    <row r="141" spans="1:9" x14ac:dyDescent="0.25">
      <c r="E141" s="1"/>
    </row>
    <row r="142" spans="1:9" x14ac:dyDescent="0.25">
      <c r="A142" s="57" t="s">
        <v>342</v>
      </c>
      <c r="B142" s="57"/>
      <c r="C142" s="57"/>
      <c r="D142" s="57"/>
      <c r="E142" s="1"/>
    </row>
    <row r="143" spans="1:9" x14ac:dyDescent="0.25">
      <c r="A143" s="57" t="s">
        <v>343</v>
      </c>
      <c r="B143" s="49"/>
      <c r="C143" s="57"/>
      <c r="D143" s="57"/>
      <c r="E143" s="1"/>
    </row>
    <row r="399" spans="7:7" x14ac:dyDescent="0.25">
      <c r="G399">
        <f>G395+G396+GGG398</f>
        <v>0</v>
      </c>
    </row>
  </sheetData>
  <mergeCells count="5">
    <mergeCell ref="A3:I3"/>
    <mergeCell ref="A4:I4"/>
    <mergeCell ref="A5:I5"/>
    <mergeCell ref="A6:I6"/>
    <mergeCell ref="G98:H98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2025-10-15T12:50:46Z</dcterms:created>
  <dcterms:modified xsi:type="dcterms:W3CDTF">2025-10-15T12:51:23Z</dcterms:modified>
</cp:coreProperties>
</file>