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ntabilidad\CONTABILIDAD 2025\Facturación\"/>
    </mc:Choice>
  </mc:AlternateContent>
  <xr:revisionPtr revIDLastSave="0" documentId="13_ncr:1_{D7B7446D-0794-49C0-8492-941D58B7C655}" xr6:coauthVersionLast="47" xr6:coauthVersionMax="47" xr10:uidLastSave="{00000000-0000-0000-0000-000000000000}"/>
  <bookViews>
    <workbookView xWindow="-120" yWindow="-120" windowWidth="29040" windowHeight="15840" tabRatio="922" xr2:uid="{00000000-000D-0000-FFFF-FFFF00000000}"/>
  </bookViews>
  <sheets>
    <sheet name="SeNaSa Subsidiado" sheetId="1" r:id="rId1"/>
    <sheet name="SeNaSa Contributivo" sheetId="12" r:id="rId2"/>
    <sheet name="Humano Seguro" sheetId="5" r:id="rId3"/>
    <sheet name="Primera ARS de Humano" sheetId="6" r:id="rId4"/>
    <sheet name=" ARS Monumental" sheetId="13" r:id="rId5"/>
    <sheet name=" ARS Semma" sheetId="14" r:id="rId6"/>
    <sheet name=" ARS Renacer" sheetId="17" r:id="rId7"/>
    <sheet name=" ARS APS " sheetId="16" r:id="rId8"/>
    <sheet name="ARS Idopril" sheetId="19" r:id="rId9"/>
    <sheet name=" ARS MGA" sheetId="20" r:id="rId10"/>
    <sheet name=" ARS Mapfre" sheetId="15" r:id="rId11"/>
    <sheet name=" ARS Simag" sheetId="18" r:id="rId12"/>
    <sheet name="Nota" sheetId="11" r:id="rId13"/>
    <sheet name="Instituciones u Oranismos" sheetId="10" r:id="rId1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6" l="1"/>
  <c r="G15" i="13" l="1"/>
  <c r="G16" i="13"/>
  <c r="F25" i="6"/>
  <c r="F72" i="12"/>
  <c r="F68" i="12"/>
  <c r="F67" i="12"/>
  <c r="F23" i="6" l="1"/>
  <c r="G22" i="6"/>
  <c r="G23" i="6" s="1"/>
  <c r="G24" i="6" s="1"/>
  <c r="G25" i="6" s="1"/>
  <c r="G26" i="6" s="1"/>
  <c r="G27" i="6" s="1"/>
  <c r="G28" i="6" s="1"/>
  <c r="G29" i="6" s="1"/>
  <c r="G30" i="6" s="1"/>
  <c r="F66" i="12"/>
  <c r="F65" i="12"/>
  <c r="F61" i="12"/>
  <c r="F60" i="12"/>
  <c r="C91" i="12" l="1"/>
  <c r="E91" i="12"/>
  <c r="F21" i="6"/>
  <c r="F59" i="12"/>
  <c r="F58" i="12"/>
  <c r="F57" i="12"/>
  <c r="F11" i="14" l="1"/>
  <c r="F18" i="6"/>
  <c r="F19" i="6"/>
  <c r="F53" i="12"/>
  <c r="F52" i="12"/>
  <c r="F45" i="12"/>
  <c r="F44" i="12"/>
  <c r="L21" i="1"/>
  <c r="F15" i="6" l="1"/>
  <c r="F34" i="12"/>
  <c r="I20" i="1"/>
  <c r="F31" i="12"/>
  <c r="F33" i="12"/>
  <c r="F27" i="12"/>
  <c r="H20" i="1"/>
  <c r="H22" i="1"/>
  <c r="H23" i="1"/>
  <c r="H24" i="1"/>
  <c r="H25" i="1"/>
  <c r="I19" i="1"/>
  <c r="I22" i="1"/>
  <c r="L22" i="1" s="1"/>
  <c r="I23" i="1"/>
  <c r="L23" i="1" s="1"/>
  <c r="I24" i="1"/>
  <c r="I25" i="1"/>
  <c r="I17" i="1"/>
  <c r="I18" i="1"/>
  <c r="H17" i="1"/>
  <c r="H18" i="1"/>
  <c r="H19" i="1"/>
  <c r="I15" i="1" l="1"/>
  <c r="I16" i="1"/>
  <c r="E17" i="16" l="1"/>
  <c r="G5" i="16"/>
  <c r="G6" i="16" s="1"/>
  <c r="I33" i="1" l="1"/>
  <c r="I34" i="1"/>
  <c r="H33" i="1"/>
  <c r="H34" i="1"/>
  <c r="F17" i="18" l="1"/>
  <c r="E17" i="18"/>
  <c r="C17" i="18"/>
  <c r="G5" i="18"/>
  <c r="G6" i="18" s="1"/>
  <c r="G7" i="18" s="1"/>
  <c r="G8" i="18" s="1"/>
  <c r="G9" i="18" s="1"/>
  <c r="G10" i="18" s="1"/>
  <c r="G11" i="18" s="1"/>
  <c r="G12" i="18" s="1"/>
  <c r="G13" i="18" s="1"/>
  <c r="G14" i="18" s="1"/>
  <c r="G15" i="18" s="1"/>
  <c r="G16" i="18" s="1"/>
  <c r="F17" i="15"/>
  <c r="E17" i="15"/>
  <c r="C17" i="15"/>
  <c r="G5" i="15"/>
  <c r="G6" i="15" s="1"/>
  <c r="G7" i="15" s="1"/>
  <c r="G8" i="15" s="1"/>
  <c r="G9" i="15" s="1"/>
  <c r="G10" i="15" s="1"/>
  <c r="G11" i="15" s="1"/>
  <c r="G12" i="15" s="1"/>
  <c r="G13" i="15" s="1"/>
  <c r="G14" i="15" s="1"/>
  <c r="G15" i="15" s="1"/>
  <c r="G16" i="15" s="1"/>
  <c r="F17" i="20"/>
  <c r="E17" i="20"/>
  <c r="C17" i="20"/>
  <c r="G5" i="20"/>
  <c r="G6" i="20" s="1"/>
  <c r="G7" i="20" s="1"/>
  <c r="G8" i="20" s="1"/>
  <c r="G9" i="20" s="1"/>
  <c r="G10" i="20" s="1"/>
  <c r="G11" i="20" s="1"/>
  <c r="G12" i="20" s="1"/>
  <c r="G13" i="20" s="1"/>
  <c r="G15" i="20" s="1"/>
  <c r="G16" i="20" s="1"/>
  <c r="F17" i="19"/>
  <c r="E17" i="19"/>
  <c r="C17" i="19"/>
  <c r="G5" i="19"/>
  <c r="G6" i="19" s="1"/>
  <c r="G7" i="19" s="1"/>
  <c r="G8" i="19" s="1"/>
  <c r="G9" i="19" s="1"/>
  <c r="G10" i="19" s="1"/>
  <c r="G11" i="19" s="1"/>
  <c r="G12" i="19" s="1"/>
  <c r="G13" i="19" s="1"/>
  <c r="G14" i="19" s="1"/>
  <c r="G15" i="19" s="1"/>
  <c r="G16" i="19" s="1"/>
  <c r="F17" i="16"/>
  <c r="C17" i="16"/>
  <c r="G7" i="16"/>
  <c r="G8" i="16" s="1"/>
  <c r="G9" i="16" s="1"/>
  <c r="G10" i="16" s="1"/>
  <c r="G11" i="16" s="1"/>
  <c r="G12" i="16" s="1"/>
  <c r="G13" i="16" s="1"/>
  <c r="G14" i="16" s="1"/>
  <c r="G15" i="16" s="1"/>
  <c r="G16" i="16" s="1"/>
  <c r="F17" i="17"/>
  <c r="E17" i="17"/>
  <c r="C17" i="17"/>
  <c r="G5" i="17"/>
  <c r="G6" i="17" s="1"/>
  <c r="G7" i="17" s="1"/>
  <c r="G8" i="17" s="1"/>
  <c r="G9" i="17" s="1"/>
  <c r="G10" i="17" s="1"/>
  <c r="G11" i="17" s="1"/>
  <c r="G12" i="17" s="1"/>
  <c r="G13" i="17" s="1"/>
  <c r="G14" i="17" s="1"/>
  <c r="G15" i="17" s="1"/>
  <c r="G16" i="17" s="1"/>
  <c r="F17" i="14"/>
  <c r="E17" i="14"/>
  <c r="C17" i="14"/>
  <c r="G5" i="14"/>
  <c r="G6" i="14" s="1"/>
  <c r="G7" i="14" s="1"/>
  <c r="G8" i="14" s="1"/>
  <c r="G9" i="14" s="1"/>
  <c r="G10" i="14" s="1"/>
  <c r="G11" i="14" s="1"/>
  <c r="G12" i="14" s="1"/>
  <c r="G13" i="14" s="1"/>
  <c r="G14" i="14" s="1"/>
  <c r="G15" i="14" s="1"/>
  <c r="G16" i="14" s="1"/>
  <c r="E18" i="13"/>
  <c r="C18" i="13"/>
  <c r="G5" i="13"/>
  <c r="G6" i="13" s="1"/>
  <c r="G7" i="13" s="1"/>
  <c r="G8" i="13" s="1"/>
  <c r="F31" i="6"/>
  <c r="E31" i="6"/>
  <c r="C31" i="6"/>
  <c r="G5" i="6"/>
  <c r="G6" i="6" s="1"/>
  <c r="G7" i="6" s="1"/>
  <c r="G8" i="6" s="1"/>
  <c r="G9" i="6" s="1"/>
  <c r="G10" i="6" s="1"/>
  <c r="G11" i="6" s="1"/>
  <c r="F17" i="5"/>
  <c r="E17" i="5"/>
  <c r="C17" i="5"/>
  <c r="G5" i="5"/>
  <c r="G6" i="5" s="1"/>
  <c r="G7" i="5" s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2" i="6" l="1"/>
  <c r="G13" i="6" s="1"/>
  <c r="G14" i="6" s="1"/>
  <c r="G15" i="6" s="1"/>
  <c r="G16" i="6" s="1"/>
  <c r="G17" i="20"/>
  <c r="G17" i="15"/>
  <c r="G17" i="19"/>
  <c r="G17" i="16"/>
  <c r="G17" i="17"/>
  <c r="F18" i="13"/>
  <c r="G18" i="13" s="1"/>
  <c r="G9" i="13"/>
  <c r="G10" i="13" s="1"/>
  <c r="G11" i="13" s="1"/>
  <c r="G12" i="13" s="1"/>
  <c r="G13" i="13" s="1"/>
  <c r="G14" i="13" s="1"/>
  <c r="G17" i="13" s="1"/>
  <c r="G17" i="18"/>
  <c r="G17" i="14"/>
  <c r="G31" i="6"/>
  <c r="G17" i="6" l="1"/>
  <c r="G18" i="6" s="1"/>
  <c r="G19" i="6" s="1"/>
  <c r="G20" i="6" s="1"/>
  <c r="G21" i="6" s="1"/>
  <c r="I27" i="1"/>
  <c r="I28" i="1"/>
  <c r="I29" i="1"/>
  <c r="I30" i="1"/>
  <c r="I31" i="1"/>
  <c r="I32" i="1"/>
  <c r="H27" i="1"/>
  <c r="H28" i="1"/>
  <c r="H29" i="1"/>
  <c r="H30" i="1"/>
  <c r="H31" i="1"/>
  <c r="H32" i="1"/>
  <c r="H15" i="1" l="1"/>
  <c r="H16" i="1"/>
  <c r="I26" i="1" l="1"/>
  <c r="H26" i="1"/>
  <c r="I14" i="1"/>
  <c r="H14" i="1"/>
  <c r="I13" i="1"/>
  <c r="H13" i="1"/>
  <c r="I12" i="1"/>
  <c r="H12" i="1"/>
  <c r="I11" i="1"/>
  <c r="L11" i="1" s="1"/>
  <c r="H11" i="1"/>
  <c r="L12" i="1" l="1"/>
  <c r="L13" i="1" s="1"/>
  <c r="L14" i="1" s="1"/>
  <c r="L15" i="1" s="1"/>
  <c r="L16" i="1" s="1"/>
  <c r="L17" i="1" l="1"/>
  <c r="L18" i="1" s="1"/>
  <c r="L19" i="1" s="1"/>
  <c r="E35" i="1"/>
  <c r="L20" i="1" l="1"/>
  <c r="G5" i="12"/>
  <c r="G6" i="12" s="1"/>
  <c r="G7" i="12" s="1"/>
  <c r="G8" i="12" s="1"/>
  <c r="G9" i="12" s="1"/>
  <c r="L24" i="1" l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G6" i="10"/>
  <c r="G10" i="12"/>
  <c r="G11" i="12" s="1"/>
  <c r="G12" i="12" s="1"/>
  <c r="G13" i="12" s="1"/>
  <c r="G14" i="12" s="1"/>
  <c r="F91" i="12"/>
  <c r="F13" i="10"/>
  <c r="E13" i="10"/>
  <c r="C13" i="10"/>
  <c r="G7" i="10"/>
  <c r="G8" i="10" s="1"/>
  <c r="G9" i="10" s="1"/>
  <c r="G10" i="10" s="1"/>
  <c r="G11" i="10" s="1"/>
  <c r="G12" i="10" s="1"/>
  <c r="G15" i="12" l="1"/>
  <c r="G16" i="12" s="1"/>
  <c r="G17" i="12" s="1"/>
  <c r="G18" i="12" s="1"/>
  <c r="G19" i="12" s="1"/>
  <c r="G20" i="12" s="1"/>
  <c r="G21" i="12" s="1"/>
  <c r="G22" i="12" s="1"/>
  <c r="G23" i="12" s="1"/>
  <c r="G24" i="12" s="1"/>
  <c r="G91" i="12"/>
  <c r="K35" i="1"/>
  <c r="G35" i="1"/>
  <c r="F35" i="1"/>
  <c r="C35" i="1"/>
  <c r="G25" i="12" l="1"/>
  <c r="G26" i="12" s="1"/>
  <c r="G27" i="12" s="1"/>
  <c r="G28" i="12" s="1"/>
  <c r="G29" i="12" s="1"/>
  <c r="G30" i="12" s="1"/>
  <c r="L35" i="1"/>
  <c r="I35" i="1"/>
  <c r="G31" i="12" l="1"/>
  <c r="G32" i="12" s="1"/>
  <c r="G33" i="12" l="1"/>
  <c r="G34" i="12" s="1"/>
  <c r="G35" i="12" s="1"/>
  <c r="G36" i="12" s="1"/>
  <c r="G37" i="12" s="1"/>
  <c r="G38" i="12" s="1"/>
  <c r="G39" i="12" s="1"/>
  <c r="G40" i="12" s="1"/>
  <c r="G41" i="12" s="1"/>
  <c r="G42" i="12" s="1"/>
  <c r="G43" i="12" s="1"/>
  <c r="G44" i="12" s="1"/>
  <c r="G45" i="12" s="1"/>
  <c r="G46" i="12" l="1"/>
  <c r="G47" i="12" s="1"/>
  <c r="G48" i="12" s="1"/>
  <c r="G49" i="12" s="1"/>
  <c r="G50" i="12" s="1"/>
  <c r="G51" i="12" s="1"/>
  <c r="G52" i="12" s="1"/>
  <c r="G53" i="12" s="1"/>
  <c r="G54" i="12" l="1"/>
  <c r="G55" i="12" s="1"/>
  <c r="G56" i="12" s="1"/>
  <c r="G57" i="12" s="1"/>
  <c r="G58" i="12" s="1"/>
  <c r="G59" i="12" s="1"/>
  <c r="G60" i="12" l="1"/>
  <c r="G61" i="12" s="1"/>
  <c r="G62" i="12" s="1"/>
  <c r="G63" i="12" s="1"/>
  <c r="G64" i="12" s="1"/>
  <c r="G65" i="12" s="1"/>
  <c r="G66" i="12" s="1"/>
  <c r="G67" i="12" l="1"/>
  <c r="G68" i="12" s="1"/>
  <c r="G69" i="12" s="1"/>
  <c r="G70" i="12" s="1"/>
  <c r="G71" i="12" s="1"/>
  <c r="G72" i="12" s="1"/>
  <c r="G73" i="12" s="1"/>
  <c r="G74" i="12" s="1"/>
  <c r="G75" i="12" s="1"/>
  <c r="G76" i="12" s="1"/>
  <c r="G77" i="12" s="1"/>
  <c r="G78" i="12" s="1"/>
  <c r="G79" i="12" s="1"/>
  <c r="G80" i="12" s="1"/>
  <c r="G81" i="12" s="1"/>
  <c r="G82" i="12" s="1"/>
  <c r="G83" i="12" s="1"/>
  <c r="G84" i="12" s="1"/>
  <c r="G85" i="12" s="1"/>
  <c r="G86" i="12" s="1"/>
  <c r="G87" i="12" s="1"/>
  <c r="G88" i="12" s="1"/>
  <c r="G89" i="12" s="1"/>
  <c r="G90" i="1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Hamlert Alberto Méndez Acosta</author>
  </authors>
  <commentList>
    <comment ref="F4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 lo que se le deduce a las ars despues de lo facturado ya sea por un debito o glosa de algun expediente posterior a la auditoria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facturado ya sea por un debito o glosa de algun expediente posterior a la auditoria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3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4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5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6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7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8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9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A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B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sharedStrings.xml><?xml version="1.0" encoding="utf-8"?>
<sst xmlns="http://schemas.openxmlformats.org/spreadsheetml/2006/main" count="246" uniqueCount="127">
  <si>
    <t xml:space="preserve">    </t>
  </si>
  <si>
    <t xml:space="preserve">Servicio Nacional de Salud </t>
  </si>
  <si>
    <t xml:space="preserve">Dirección de Fiscalización y Control </t>
  </si>
  <si>
    <t>Auxiliar Cuentas por Cobrar SeNaSa Subsidiado</t>
  </si>
  <si>
    <t>BALANCE INICIAL</t>
  </si>
  <si>
    <t>DATOS PREVIO AL PROCESO</t>
  </si>
  <si>
    <t>DATOS DURANTE EL PROCESO</t>
  </si>
  <si>
    <t>DATOS POSTERIOR AL PROCESO</t>
  </si>
  <si>
    <t>FECHA DE CORTE AUDITORIA</t>
  </si>
  <si>
    <t>CANTIDAD DE EXPEDIENTES</t>
  </si>
  <si>
    <t>MONTO GENERAL DE FACTURACION</t>
  </si>
  <si>
    <t>FECHA DE AUDITORIA</t>
  </si>
  <si>
    <t>CANTIDAD EXPEDIENTES AUDITADAS</t>
  </si>
  <si>
    <t>MONTO AUDITADO</t>
  </si>
  <si>
    <t>MONTO GLOSADO</t>
  </si>
  <si>
    <t>%</t>
  </si>
  <si>
    <t xml:space="preserve">Valor Facturado </t>
  </si>
  <si>
    <t>Referencia Documento de pago (CK-T)</t>
  </si>
  <si>
    <t>Monto pagado</t>
  </si>
  <si>
    <t>Balance CxC</t>
  </si>
  <si>
    <t xml:space="preserve">TOTALES </t>
  </si>
  <si>
    <t xml:space="preserve">FECHA DE CORTE </t>
  </si>
  <si>
    <t>CANTIDAD DE FACTURAS</t>
  </si>
  <si>
    <t>MONTO FACTURADO</t>
  </si>
  <si>
    <t>MONTO PAGADO</t>
  </si>
  <si>
    <t>DESMONTE POSTERIOR AL PAGO</t>
  </si>
  <si>
    <t>Auxiliar Cuentas por Cobrar Instituciones u Organismos</t>
  </si>
  <si>
    <t>Auxiliar Cuentas por Cobrar Ars Humano Seguros</t>
  </si>
  <si>
    <t>Auxiliar Cuentas por Cobrar Ars Primera de Humano</t>
  </si>
  <si>
    <t>Establecimientos:  _________________________________     Año:_________________</t>
  </si>
  <si>
    <t xml:space="preserve"> FAVOR AGREGAR DEMAS ARS PRIVADAS CONTRATADAS SEGUN FORMATO CORRESPONDIENTE</t>
  </si>
  <si>
    <t>Auxiliar Cuentas por Cobrar Ars Contributivo</t>
  </si>
  <si>
    <t>Auxiliar Cuentas por Cobrar Ars Monumental</t>
  </si>
  <si>
    <t>Auxiliar Cuentas por Cobrar Ars Semma</t>
  </si>
  <si>
    <t>Auxiliar Cuentas por Cobrar Ars APS</t>
  </si>
  <si>
    <t>Auxiliar Cuentas por Cobrar Ars Mapfre</t>
  </si>
  <si>
    <t>Auxiliar Cuentas por Cobrar Ars Renacer, SA</t>
  </si>
  <si>
    <t>Auxiliar Cuentas por Cobrar Ars MGA</t>
  </si>
  <si>
    <t>Auxiliar Cuentas por Cobrar Ars Simag</t>
  </si>
  <si>
    <r>
      <t xml:space="preserve">Establecimientos:  </t>
    </r>
    <r>
      <rPr>
        <b/>
        <u/>
        <sz val="11"/>
        <color theme="1"/>
        <rFont val="Calibri"/>
        <family val="2"/>
        <scheme val="minor"/>
      </rPr>
      <t>Hospital Regional Ing. Luis L. Bogaer</t>
    </r>
    <r>
      <rPr>
        <b/>
        <sz val="11"/>
        <color theme="1"/>
        <rFont val="Calibri"/>
        <family val="2"/>
        <scheme val="minor"/>
      </rPr>
      <t>t               Año: 2025</t>
    </r>
  </si>
  <si>
    <r>
      <t>Establecimientos:</t>
    </r>
    <r>
      <rPr>
        <b/>
        <u/>
        <sz val="11"/>
        <color theme="1"/>
        <rFont val="Calibri"/>
        <family val="2"/>
        <scheme val="minor"/>
      </rPr>
      <t xml:space="preserve"> Hospital Regional Ing. Luis L. Bogaert </t>
    </r>
    <r>
      <rPr>
        <b/>
        <sz val="11"/>
        <color theme="1"/>
        <rFont val="Calibri"/>
        <family val="2"/>
        <scheme val="minor"/>
      </rPr>
      <t xml:space="preserve">      Año: </t>
    </r>
    <r>
      <rPr>
        <b/>
        <u/>
        <sz val="11"/>
        <color theme="1"/>
        <rFont val="Calibri"/>
        <family val="2"/>
        <scheme val="minor"/>
      </rPr>
      <t>2025</t>
    </r>
  </si>
  <si>
    <t>B1500011542</t>
  </si>
  <si>
    <t>B1500011552</t>
  </si>
  <si>
    <t>B1500011614</t>
  </si>
  <si>
    <t>B0100000536</t>
  </si>
  <si>
    <t>Tf. 3580010083</t>
  </si>
  <si>
    <t>B1500011772</t>
  </si>
  <si>
    <t>B1500011773</t>
  </si>
  <si>
    <t>B1500011774</t>
  </si>
  <si>
    <t>B1500011833</t>
  </si>
  <si>
    <t>B0100000538</t>
  </si>
  <si>
    <t>B0100000539</t>
  </si>
  <si>
    <t>B0100000537</t>
  </si>
  <si>
    <t>B1500012021</t>
  </si>
  <si>
    <t>B1500012054</t>
  </si>
  <si>
    <t>B1500012055</t>
  </si>
  <si>
    <t>B0100000540</t>
  </si>
  <si>
    <t>B1500012210</t>
  </si>
  <si>
    <t>B0100000541</t>
  </si>
  <si>
    <t>B1500012343</t>
  </si>
  <si>
    <t>B1500012344</t>
  </si>
  <si>
    <t>B1500012362</t>
  </si>
  <si>
    <t>16</t>
  </si>
  <si>
    <t>B0100000542</t>
  </si>
  <si>
    <t>CK 2000040011</t>
  </si>
  <si>
    <t>B1500012621</t>
  </si>
  <si>
    <t>B1500012622</t>
  </si>
  <si>
    <t>B1500012623</t>
  </si>
  <si>
    <t>B1500012655</t>
  </si>
  <si>
    <t>B0100000543</t>
  </si>
  <si>
    <t>CK 2000100069</t>
  </si>
  <si>
    <t>B1500012868</t>
  </si>
  <si>
    <t>B1500012869</t>
  </si>
  <si>
    <t>B1500012870</t>
  </si>
  <si>
    <t>DP. 4524000121</t>
  </si>
  <si>
    <t>DP. 4524000005</t>
  </si>
  <si>
    <t>B0100000544</t>
  </si>
  <si>
    <t>DP. 4524000008</t>
  </si>
  <si>
    <t>9</t>
  </si>
  <si>
    <t>B1500013161</t>
  </si>
  <si>
    <t>377</t>
  </si>
  <si>
    <t>B1500013162</t>
  </si>
  <si>
    <t>26</t>
  </si>
  <si>
    <t>B1500013163</t>
  </si>
  <si>
    <t>09</t>
  </si>
  <si>
    <t>B1500013277</t>
  </si>
  <si>
    <t>DP. 4524000015</t>
  </si>
  <si>
    <t>DP: 4524000009</t>
  </si>
  <si>
    <t>DP. 4524000004</t>
  </si>
  <si>
    <t>B0100000545</t>
  </si>
  <si>
    <t>CK351530</t>
  </si>
  <si>
    <t>DP. 3580030028</t>
  </si>
  <si>
    <t>DP. 4524000012</t>
  </si>
  <si>
    <t>529</t>
  </si>
  <si>
    <t>B1500013437</t>
  </si>
  <si>
    <t>21</t>
  </si>
  <si>
    <t>B1500013438</t>
  </si>
  <si>
    <t>23</t>
  </si>
  <si>
    <t>B1500013439</t>
  </si>
  <si>
    <t>DP. 4524000024</t>
  </si>
  <si>
    <t>DP. 4524000003</t>
  </si>
  <si>
    <t>25</t>
  </si>
  <si>
    <t>B0100000546</t>
  </si>
  <si>
    <t>DP. 3580010066</t>
  </si>
  <si>
    <t>DP. 4524000021</t>
  </si>
  <si>
    <t>DP. 4524000017</t>
  </si>
  <si>
    <t>B1500013703</t>
  </si>
  <si>
    <t>411</t>
  </si>
  <si>
    <t>B1500013704</t>
  </si>
  <si>
    <t>28</t>
  </si>
  <si>
    <t>B1500013705</t>
  </si>
  <si>
    <t>DP. 4524000007</t>
  </si>
  <si>
    <t>DP. 4524000011</t>
  </si>
  <si>
    <t>24</t>
  </si>
  <si>
    <t>B0100000547</t>
  </si>
  <si>
    <t>DP. 3580060075</t>
  </si>
  <si>
    <t>533</t>
  </si>
  <si>
    <t>B1500013967</t>
  </si>
  <si>
    <t>56</t>
  </si>
  <si>
    <t>B1500013968</t>
  </si>
  <si>
    <t>12</t>
  </si>
  <si>
    <t>DP. 452500005</t>
  </si>
  <si>
    <t>B1500013969</t>
  </si>
  <si>
    <t>68</t>
  </si>
  <si>
    <t>B0100000548</t>
  </si>
  <si>
    <t>DP. 3580020043</t>
  </si>
  <si>
    <t>DO. 3580080024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</si>
</sst>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2">
    <xf numFmtId="0" fontId="0" fillId="0" borderId="0" xfId="0"/>
    <xf numFmtId="0" fontId="0" fillId="0" borderId="1" xfId="0" applyBorder="1"/>
    <xf numFmtId="164" fontId="0" fillId="2" borderId="1" xfId="4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3" xfId="0" applyBorder="1"/>
    <xf numFmtId="43" fontId="2" fillId="2" borderId="4" xfId="1" applyFont="1" applyFill="1" applyBorder="1" applyAlignment="1"/>
    <xf numFmtId="0" fontId="2" fillId="4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/>
    </xf>
    <xf numFmtId="43" fontId="0" fillId="2" borderId="8" xfId="4" applyFont="1" applyFill="1" applyBorder="1"/>
    <xf numFmtId="14" fontId="0" fillId="2" borderId="9" xfId="4" applyNumberFormat="1" applyFont="1" applyFill="1" applyBorder="1"/>
    <xf numFmtId="0" fontId="0" fillId="2" borderId="9" xfId="4" applyNumberFormat="1" applyFont="1" applyFill="1" applyBorder="1" applyAlignment="1">
      <alignment horizontal="center"/>
    </xf>
    <xf numFmtId="43" fontId="0" fillId="2" borderId="9" xfId="4" applyFont="1" applyFill="1" applyBorder="1"/>
    <xf numFmtId="43" fontId="0" fillId="2" borderId="8" xfId="0" applyNumberFormat="1" applyFill="1" applyBorder="1"/>
    <xf numFmtId="43" fontId="0" fillId="2" borderId="10" xfId="0" applyNumberFormat="1" applyFill="1" applyBorder="1"/>
    <xf numFmtId="43" fontId="0" fillId="2" borderId="8" xfId="1" applyFont="1" applyFill="1" applyBorder="1"/>
    <xf numFmtId="43" fontId="0" fillId="0" borderId="0" xfId="0" applyNumberFormat="1"/>
    <xf numFmtId="0" fontId="2" fillId="0" borderId="0" xfId="0" applyFont="1" applyAlignment="1">
      <alignment vertical="center" wrapText="1"/>
    </xf>
    <xf numFmtId="43" fontId="2" fillId="0" borderId="0" xfId="0" applyNumberFormat="1" applyFont="1"/>
    <xf numFmtId="0" fontId="2" fillId="0" borderId="16" xfId="0" applyFont="1" applyBorder="1"/>
    <xf numFmtId="0" fontId="2" fillId="0" borderId="1" xfId="0" applyFont="1" applyBorder="1"/>
    <xf numFmtId="43" fontId="2" fillId="0" borderId="4" xfId="1" applyFont="1" applyBorder="1" applyAlignment="1"/>
    <xf numFmtId="0" fontId="2" fillId="6" borderId="5" xfId="0" applyFont="1" applyFill="1" applyBorder="1" applyAlignment="1">
      <alignment horizontal="center" vertical="center" wrapText="1"/>
    </xf>
    <xf numFmtId="14" fontId="0" fillId="0" borderId="8" xfId="0" applyNumberFormat="1" applyBorder="1"/>
    <xf numFmtId="164" fontId="0" fillId="0" borderId="8" xfId="1" applyNumberFormat="1" applyFont="1" applyBorder="1"/>
    <xf numFmtId="43" fontId="0" fillId="0" borderId="8" xfId="0" applyNumberFormat="1" applyBorder="1"/>
    <xf numFmtId="14" fontId="0" fillId="0" borderId="11" xfId="0" applyNumberFormat="1" applyBorder="1"/>
    <xf numFmtId="43" fontId="0" fillId="0" borderId="8" xfId="4" applyFont="1" applyBorder="1"/>
    <xf numFmtId="43" fontId="0" fillId="0" borderId="9" xfId="4" applyFont="1" applyBorder="1"/>
    <xf numFmtId="14" fontId="0" fillId="0" borderId="11" xfId="0" applyNumberFormat="1" applyBorder="1" applyAlignment="1">
      <alignment horizontal="right"/>
    </xf>
    <xf numFmtId="14" fontId="0" fillId="0" borderId="12" xfId="0" applyNumberFormat="1" applyBorder="1"/>
    <xf numFmtId="44" fontId="0" fillId="0" borderId="13" xfId="2" applyFont="1" applyFill="1" applyBorder="1"/>
    <xf numFmtId="44" fontId="0" fillId="0" borderId="8" xfId="2" applyFont="1" applyFill="1" applyBorder="1"/>
    <xf numFmtId="0" fontId="2" fillId="0" borderId="14" xfId="0" applyFont="1" applyBorder="1"/>
    <xf numFmtId="0" fontId="0" fillId="0" borderId="14" xfId="0" applyBorder="1"/>
    <xf numFmtId="43" fontId="2" fillId="0" borderId="14" xfId="0" applyNumberFormat="1" applyFont="1" applyBorder="1"/>
    <xf numFmtId="43" fontId="2" fillId="0" borderId="15" xfId="1" applyFont="1" applyBorder="1"/>
    <xf numFmtId="43" fontId="2" fillId="0" borderId="0" xfId="1" applyFont="1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5" fillId="0" borderId="0" xfId="0" applyFont="1"/>
    <xf numFmtId="0" fontId="6" fillId="0" borderId="0" xfId="0" applyFont="1"/>
    <xf numFmtId="14" fontId="0" fillId="2" borderId="8" xfId="4" applyNumberFormat="1" applyFont="1" applyFill="1" applyBorder="1"/>
    <xf numFmtId="0" fontId="0" fillId="2" borderId="8" xfId="0" applyFill="1" applyBorder="1"/>
    <xf numFmtId="0" fontId="0" fillId="2" borderId="9" xfId="4" applyNumberFormat="1" applyFont="1" applyFill="1" applyBorder="1"/>
    <xf numFmtId="10" fontId="0" fillId="2" borderId="9" xfId="3" applyNumberFormat="1" applyFont="1" applyFill="1" applyBorder="1" applyAlignment="1">
      <alignment horizontal="center"/>
    </xf>
    <xf numFmtId="0" fontId="0" fillId="0" borderId="8" xfId="0" applyBorder="1"/>
    <xf numFmtId="0" fontId="0" fillId="2" borderId="17" xfId="4" applyNumberFormat="1" applyFont="1" applyFill="1" applyBorder="1" applyAlignment="1">
      <alignment horizontal="center"/>
    </xf>
    <xf numFmtId="43" fontId="2" fillId="2" borderId="8" xfId="0" applyNumberFormat="1" applyFont="1" applyFill="1" applyBorder="1"/>
    <xf numFmtId="0" fontId="2" fillId="2" borderId="8" xfId="0" applyFont="1" applyFill="1" applyBorder="1"/>
    <xf numFmtId="43" fontId="0" fillId="2" borderId="18" xfId="0" applyNumberFormat="1" applyFill="1" applyBorder="1"/>
    <xf numFmtId="0" fontId="2" fillId="2" borderId="19" xfId="0" applyFont="1" applyFill="1" applyBorder="1"/>
    <xf numFmtId="0" fontId="0" fillId="2" borderId="20" xfId="1" applyNumberFormat="1" applyFont="1" applyFill="1" applyBorder="1" applyAlignment="1">
      <alignment horizontal="center"/>
    </xf>
    <xf numFmtId="43" fontId="2" fillId="2" borderId="20" xfId="0" applyNumberFormat="1" applyFont="1" applyFill="1" applyBorder="1"/>
    <xf numFmtId="0" fontId="2" fillId="2" borderId="20" xfId="0" applyFont="1" applyFill="1" applyBorder="1" applyAlignment="1">
      <alignment horizontal="center"/>
    </xf>
    <xf numFmtId="43" fontId="2" fillId="2" borderId="21" xfId="1" applyFont="1" applyFill="1" applyBorder="1"/>
    <xf numFmtId="14" fontId="1" fillId="2" borderId="8" xfId="4" applyNumberFormat="1" applyFont="1" applyFill="1" applyBorder="1"/>
    <xf numFmtId="43" fontId="1" fillId="2" borderId="9" xfId="4" applyFont="1" applyFill="1" applyBorder="1"/>
    <xf numFmtId="0" fontId="0" fillId="2" borderId="9" xfId="4" applyNumberFormat="1" applyFont="1" applyFill="1" applyBorder="1" applyAlignment="1">
      <alignment horizontal="right"/>
    </xf>
    <xf numFmtId="0" fontId="0" fillId="0" borderId="11" xfId="0" applyBorder="1"/>
    <xf numFmtId="0" fontId="2" fillId="6" borderId="23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0" fillId="0" borderId="20" xfId="0" applyBorder="1"/>
    <xf numFmtId="43" fontId="2" fillId="0" borderId="20" xfId="0" applyNumberFormat="1" applyFont="1" applyBorder="1"/>
    <xf numFmtId="43" fontId="2" fillId="0" borderId="21" xfId="1" applyFont="1" applyBorder="1"/>
    <xf numFmtId="43" fontId="0" fillId="2" borderId="9" xfId="4" applyFont="1" applyFill="1" applyBorder="1" applyAlignment="1">
      <alignment horizontal="right"/>
    </xf>
    <xf numFmtId="14" fontId="0" fillId="0" borderId="25" xfId="0" applyNumberFormat="1" applyBorder="1"/>
    <xf numFmtId="44" fontId="0" fillId="0" borderId="9" xfId="2" applyFont="1" applyFill="1" applyBorder="1"/>
    <xf numFmtId="43" fontId="0" fillId="0" borderId="8" xfId="1" applyFont="1" applyBorder="1"/>
    <xf numFmtId="43" fontId="0" fillId="0" borderId="0" xfId="1" applyFont="1" applyBorder="1"/>
    <xf numFmtId="16" fontId="0" fillId="0" borderId="0" xfId="0" applyNumberFormat="1"/>
    <xf numFmtId="0" fontId="0" fillId="0" borderId="11" xfId="0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right"/>
    </xf>
    <xf numFmtId="49" fontId="0" fillId="2" borderId="9" xfId="4" applyNumberFormat="1" applyFont="1" applyFill="1" applyBorder="1" applyAlignment="1">
      <alignment horizontal="right"/>
    </xf>
    <xf numFmtId="14" fontId="0" fillId="0" borderId="9" xfId="0" applyNumberFormat="1" applyBorder="1"/>
    <xf numFmtId="43" fontId="2" fillId="0" borderId="8" xfId="1" applyFont="1" applyBorder="1"/>
    <xf numFmtId="49" fontId="0" fillId="2" borderId="8" xfId="4" applyNumberFormat="1" applyFont="1" applyFill="1" applyBorder="1" applyAlignment="1">
      <alignment horizontal="right"/>
    </xf>
    <xf numFmtId="0" fontId="0" fillId="2" borderId="27" xfId="4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2" borderId="20" xfId="0" applyFont="1" applyFill="1" applyBorder="1"/>
    <xf numFmtId="43" fontId="2" fillId="2" borderId="9" xfId="4" applyFont="1" applyFill="1" applyBorder="1"/>
    <xf numFmtId="43" fontId="10" fillId="2" borderId="9" xfId="4" applyFont="1" applyFill="1" applyBorder="1"/>
    <xf numFmtId="0" fontId="2" fillId="0" borderId="8" xfId="0" applyFont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0" fillId="0" borderId="9" xfId="0" applyBorder="1" applyAlignment="1">
      <alignment horizontal="center"/>
    </xf>
    <xf numFmtId="0" fontId="2" fillId="2" borderId="9" xfId="4" applyNumberFormat="1" applyFont="1" applyFill="1" applyBorder="1" applyAlignment="1">
      <alignment horizontal="center"/>
    </xf>
    <xf numFmtId="43" fontId="0" fillId="2" borderId="9" xfId="0" applyNumberFormat="1" applyFill="1" applyBorder="1"/>
    <xf numFmtId="0" fontId="2" fillId="0" borderId="9" xfId="0" applyFont="1" applyBorder="1" applyAlignment="1">
      <alignment horizontal="center"/>
    </xf>
    <xf numFmtId="43" fontId="2" fillId="0" borderId="9" xfId="1" applyFont="1" applyBorder="1"/>
    <xf numFmtId="0" fontId="10" fillId="0" borderId="8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/>
    <xf numFmtId="43" fontId="11" fillId="2" borderId="9" xfId="4" applyFont="1" applyFill="1" applyBorder="1"/>
    <xf numFmtId="164" fontId="0" fillId="0" borderId="11" xfId="1" applyNumberFormat="1" applyFont="1" applyBorder="1"/>
    <xf numFmtId="49" fontId="0" fillId="0" borderId="11" xfId="0" applyNumberFormat="1" applyBorder="1" applyAlignment="1">
      <alignment horizontal="right"/>
    </xf>
    <xf numFmtId="0" fontId="0" fillId="2" borderId="11" xfId="1" applyNumberFormat="1" applyFont="1" applyFill="1" applyBorder="1" applyAlignment="1">
      <alignment horizontal="center"/>
    </xf>
    <xf numFmtId="43" fontId="0" fillId="2" borderId="11" xfId="1" applyFont="1" applyFill="1" applyBorder="1"/>
    <xf numFmtId="0" fontId="0" fillId="2" borderId="8" xfId="4" applyNumberFormat="1" applyFont="1" applyFill="1" applyBorder="1" applyAlignment="1">
      <alignment horizontal="center"/>
    </xf>
    <xf numFmtId="43" fontId="0" fillId="2" borderId="9" xfId="1" applyFont="1" applyFill="1" applyBorder="1"/>
    <xf numFmtId="43" fontId="0" fillId="0" borderId="13" xfId="1" applyFont="1" applyFill="1" applyBorder="1"/>
    <xf numFmtId="43" fontId="13" fillId="2" borderId="8" xfId="4" applyFont="1" applyFill="1" applyBorder="1"/>
    <xf numFmtId="165" fontId="13" fillId="0" borderId="24" xfId="0" applyNumberFormat="1" applyFont="1" applyBorder="1"/>
    <xf numFmtId="1" fontId="13" fillId="0" borderId="11" xfId="0" applyNumberFormat="1" applyFont="1" applyBorder="1" applyAlignment="1">
      <alignment horizontal="right"/>
    </xf>
    <xf numFmtId="165" fontId="0" fillId="0" borderId="8" xfId="0" applyNumberFormat="1" applyBorder="1"/>
    <xf numFmtId="165" fontId="0" fillId="0" borderId="11" xfId="0" applyNumberFormat="1" applyBorder="1"/>
    <xf numFmtId="165" fontId="0" fillId="0" borderId="11" xfId="0" applyNumberFormat="1" applyBorder="1" applyAlignment="1">
      <alignment horizontal="right"/>
    </xf>
    <xf numFmtId="165" fontId="0" fillId="0" borderId="25" xfId="0" applyNumberFormat="1" applyBorder="1"/>
    <xf numFmtId="0" fontId="12" fillId="0" borderId="0" xfId="0" applyFont="1" applyAlignment="1">
      <alignment wrapText="1"/>
    </xf>
    <xf numFmtId="165" fontId="0" fillId="2" borderId="11" xfId="0" applyNumberFormat="1" applyFill="1" applyBorder="1"/>
    <xf numFmtId="43" fontId="1" fillId="0" borderId="9" xfId="1" applyFont="1" applyBorder="1"/>
    <xf numFmtId="165" fontId="0" fillId="2" borderId="8" xfId="0" applyNumberFormat="1" applyFill="1" applyBorder="1"/>
    <xf numFmtId="165" fontId="0" fillId="2" borderId="9" xfId="4" applyNumberFormat="1" applyFont="1" applyFill="1" applyBorder="1"/>
    <xf numFmtId="165" fontId="0" fillId="2" borderId="8" xfId="4" applyNumberFormat="1" applyFont="1" applyFill="1" applyBorder="1"/>
    <xf numFmtId="165" fontId="0" fillId="2" borderId="8" xfId="0" applyNumberFormat="1" applyFill="1" applyBorder="1" applyAlignment="1">
      <alignment horizontal="right"/>
    </xf>
    <xf numFmtId="165" fontId="1" fillId="2" borderId="9" xfId="4" applyNumberFormat="1" applyFont="1" applyFill="1" applyBorder="1"/>
    <xf numFmtId="165" fontId="0" fillId="0" borderId="24" xfId="0" applyNumberFormat="1" applyBorder="1"/>
    <xf numFmtId="43" fontId="0" fillId="0" borderId="9" xfId="1" applyFont="1" applyFill="1" applyBorder="1"/>
    <xf numFmtId="165" fontId="0" fillId="0" borderId="26" xfId="0" applyNumberFormat="1" applyBorder="1"/>
    <xf numFmtId="49" fontId="0" fillId="0" borderId="25" xfId="0" applyNumberFormat="1" applyBorder="1" applyAlignment="1">
      <alignment horizontal="right"/>
    </xf>
    <xf numFmtId="165" fontId="0" fillId="0" borderId="22" xfId="0" applyNumberFormat="1" applyBorder="1"/>
    <xf numFmtId="1" fontId="0" fillId="0" borderId="8" xfId="4" applyNumberFormat="1" applyFont="1" applyBorder="1" applyAlignment="1">
      <alignment horizontal="right"/>
    </xf>
    <xf numFmtId="165" fontId="0" fillId="0" borderId="17" xfId="0" applyNumberFormat="1" applyBorder="1"/>
    <xf numFmtId="1" fontId="0" fillId="0" borderId="8" xfId="1" applyNumberFormat="1" applyFont="1" applyBorder="1" applyAlignment="1">
      <alignment horizontal="right"/>
    </xf>
    <xf numFmtId="0" fontId="2" fillId="0" borderId="8" xfId="0" applyFont="1" applyBorder="1"/>
    <xf numFmtId="49" fontId="2" fillId="2" borderId="9" xfId="4" applyNumberFormat="1" applyFont="1" applyFill="1" applyBorder="1" applyAlignment="1">
      <alignment horizontal="right"/>
    </xf>
    <xf numFmtId="1" fontId="0" fillId="0" borderId="11" xfId="1" applyNumberFormat="1" applyFont="1" applyBorder="1" applyAlignment="1">
      <alignment horizontal="right"/>
    </xf>
    <xf numFmtId="0" fontId="2" fillId="0" borderId="8" xfId="0" applyFont="1" applyBorder="1" applyAlignment="1">
      <alignment horizontal="left"/>
    </xf>
    <xf numFmtId="1" fontId="0" fillId="0" borderId="11" xfId="0" applyNumberFormat="1" applyBorder="1" applyAlignment="1">
      <alignment horizontal="right"/>
    </xf>
    <xf numFmtId="0" fontId="1" fillId="2" borderId="9" xfId="4" applyNumberFormat="1" applyFont="1" applyFill="1" applyBorder="1" applyAlignment="1">
      <alignment horizontal="left"/>
    </xf>
    <xf numFmtId="0" fontId="0" fillId="0" borderId="8" xfId="0" applyBorder="1" applyAlignment="1">
      <alignment horizontal="left"/>
    </xf>
    <xf numFmtId="43" fontId="2" fillId="2" borderId="9" xfId="4" applyFont="1" applyFill="1" applyBorder="1" applyAlignment="1">
      <alignment horizontal="right"/>
    </xf>
    <xf numFmtId="43" fontId="2" fillId="2" borderId="8" xfId="0" applyNumberFormat="1" applyFont="1" applyFill="1" applyBorder="1" applyAlignment="1">
      <alignment horizontal="right"/>
    </xf>
    <xf numFmtId="43" fontId="2" fillId="2" borderId="9" xfId="0" applyNumberFormat="1" applyFont="1" applyFill="1" applyBorder="1" applyAlignment="1">
      <alignment horizontal="right"/>
    </xf>
    <xf numFmtId="43" fontId="2" fillId="0" borderId="8" xfId="1" applyFont="1" applyBorder="1" applyAlignment="1">
      <alignment horizontal="right"/>
    </xf>
    <xf numFmtId="49" fontId="14" fillId="0" borderId="8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43" fontId="10" fillId="0" borderId="9" xfId="1" applyFont="1" applyBorder="1"/>
    <xf numFmtId="0" fontId="2" fillId="0" borderId="2" xfId="0" applyFont="1" applyBorder="1"/>
    <xf numFmtId="14" fontId="0" fillId="0" borderId="25" xfId="0" applyNumberFormat="1" applyBorder="1" applyAlignment="1">
      <alignment horizontal="right"/>
    </xf>
    <xf numFmtId="0" fontId="0" fillId="0" borderId="9" xfId="0" applyBorder="1" applyAlignment="1">
      <alignment horizontal="left"/>
    </xf>
    <xf numFmtId="0" fontId="0" fillId="0" borderId="19" xfId="0" applyBorder="1"/>
    <xf numFmtId="0" fontId="10" fillId="0" borderId="8" xfId="0" applyFont="1" applyBorder="1" applyAlignment="1">
      <alignment horizontal="left"/>
    </xf>
    <xf numFmtId="43" fontId="10" fillId="2" borderId="8" xfId="4" applyFont="1" applyFill="1" applyBorder="1"/>
    <xf numFmtId="43" fontId="2" fillId="2" borderId="9" xfId="0" applyNumberFormat="1" applyFont="1" applyFill="1" applyBorder="1"/>
    <xf numFmtId="43" fontId="2" fillId="0" borderId="9" xfId="4" applyFont="1" applyBorder="1"/>
    <xf numFmtId="43" fontId="2" fillId="2" borderId="8" xfId="4" applyFont="1" applyFill="1" applyBorder="1"/>
    <xf numFmtId="0" fontId="2" fillId="0" borderId="9" xfId="0" applyFont="1" applyBorder="1" applyAlignment="1">
      <alignment horizontal="right"/>
    </xf>
    <xf numFmtId="165" fontId="0" fillId="0" borderId="25" xfId="0" applyNumberFormat="1" applyBorder="1" applyAlignment="1">
      <alignment horizontal="right"/>
    </xf>
    <xf numFmtId="49" fontId="0" fillId="0" borderId="12" xfId="0" applyNumberFormat="1" applyBorder="1" applyAlignment="1">
      <alignment horizontal="right"/>
    </xf>
    <xf numFmtId="43" fontId="0" fillId="2" borderId="13" xfId="4" applyFont="1" applyFill="1" applyBorder="1"/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 wrapText="1"/>
    </xf>
  </cellXfs>
  <cellStyles count="5">
    <cellStyle name="Millares" xfId="1" builtinId="3"/>
    <cellStyle name="Millares 2" xfId="4" xr:uid="{00000000-0005-0000-0000-000001000000}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77"/>
  <sheetViews>
    <sheetView tabSelected="1" topLeftCell="A4" zoomScaleNormal="100" workbookViewId="0">
      <selection activeCell="A21" sqref="A21"/>
    </sheetView>
  </sheetViews>
  <sheetFormatPr baseColWidth="10" defaultRowHeight="15" x14ac:dyDescent="0.25"/>
  <cols>
    <col min="1" max="1" width="15.140625" customWidth="1"/>
    <col min="2" max="3" width="14" customWidth="1"/>
    <col min="4" max="4" width="15.140625" customWidth="1"/>
    <col min="5" max="5" width="12.28515625" customWidth="1"/>
    <col min="6" max="6" width="20.85546875" customWidth="1"/>
    <col min="7" max="7" width="14.28515625" customWidth="1"/>
    <col min="8" max="8" width="8.5703125" customWidth="1"/>
    <col min="9" max="9" width="15" customWidth="1"/>
    <col min="10" max="10" width="15.42578125" customWidth="1"/>
    <col min="11" max="11" width="16.7109375" customWidth="1"/>
    <col min="12" max="12" width="15.42578125" customWidth="1"/>
    <col min="15" max="15" width="14.140625" bestFit="1" customWidth="1"/>
  </cols>
  <sheetData>
    <row r="2" spans="1:12" x14ac:dyDescent="0.25">
      <c r="H2" t="s">
        <v>0</v>
      </c>
    </row>
    <row r="4" spans="1:12" ht="23.25" x14ac:dyDescent="0.35">
      <c r="A4" s="162" t="s">
        <v>1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</row>
    <row r="5" spans="1:12" ht="18.75" x14ac:dyDescent="0.3">
      <c r="A5" s="163" t="s">
        <v>2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</row>
    <row r="6" spans="1:12" ht="15.75" thickBot="1" x14ac:dyDescent="0.3">
      <c r="D6" s="1"/>
      <c r="E6" s="1"/>
      <c r="F6" s="2"/>
      <c r="G6" s="1"/>
    </row>
    <row r="7" spans="1:12" ht="15.75" thickBot="1" x14ac:dyDescent="0.3">
      <c r="A7" s="164" t="s">
        <v>3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6"/>
    </row>
    <row r="8" spans="1:12" ht="15.75" thickBot="1" x14ac:dyDescent="0.3">
      <c r="A8" s="3" t="s">
        <v>39</v>
      </c>
      <c r="B8" s="4"/>
      <c r="C8" s="4"/>
      <c r="D8" s="4"/>
      <c r="E8" s="4"/>
      <c r="F8" s="4"/>
      <c r="G8" s="4"/>
      <c r="H8" s="5"/>
      <c r="I8" s="5"/>
      <c r="J8" s="4" t="s">
        <v>4</v>
      </c>
      <c r="K8" s="5"/>
      <c r="L8" s="6">
        <v>9814861.1400000006</v>
      </c>
    </row>
    <row r="9" spans="1:12" ht="15.75" customHeight="1" thickBot="1" x14ac:dyDescent="0.3">
      <c r="A9" s="167" t="s">
        <v>5</v>
      </c>
      <c r="B9" s="168"/>
      <c r="C9" s="169"/>
      <c r="D9" s="170" t="s">
        <v>6</v>
      </c>
      <c r="E9" s="171"/>
      <c r="F9" s="171"/>
      <c r="G9" s="171"/>
      <c r="H9" s="171"/>
      <c r="I9" s="172"/>
      <c r="J9" s="173" t="s">
        <v>7</v>
      </c>
      <c r="K9" s="174"/>
      <c r="L9" s="175"/>
    </row>
    <row r="10" spans="1:12" ht="60" x14ac:dyDescent="0.25">
      <c r="A10" s="7" t="s">
        <v>8</v>
      </c>
      <c r="B10" s="7" t="s">
        <v>9</v>
      </c>
      <c r="C10" s="7" t="s">
        <v>10</v>
      </c>
      <c r="D10" s="8" t="s">
        <v>11</v>
      </c>
      <c r="E10" s="8" t="s">
        <v>12</v>
      </c>
      <c r="F10" s="8" t="s">
        <v>13</v>
      </c>
      <c r="G10" s="8" t="s">
        <v>14</v>
      </c>
      <c r="H10" s="8" t="s">
        <v>15</v>
      </c>
      <c r="I10" s="8" t="s">
        <v>16</v>
      </c>
      <c r="J10" s="9" t="s">
        <v>17</v>
      </c>
      <c r="K10" s="9" t="s">
        <v>18</v>
      </c>
      <c r="L10" s="10" t="s">
        <v>19</v>
      </c>
    </row>
    <row r="11" spans="1:12" x14ac:dyDescent="0.25">
      <c r="A11" s="117">
        <v>45659</v>
      </c>
      <c r="B11" s="83"/>
      <c r="C11" s="14"/>
      <c r="D11" s="12"/>
      <c r="E11" s="13"/>
      <c r="F11" s="14"/>
      <c r="G11" s="14"/>
      <c r="H11" s="50" t="e">
        <f>+G11/F11</f>
        <v>#DIV/0!</v>
      </c>
      <c r="I11" s="15">
        <f>+F11-G11</f>
        <v>0</v>
      </c>
      <c r="J11" s="88">
        <v>4524000176</v>
      </c>
      <c r="K11" s="53">
        <v>4440689.71</v>
      </c>
      <c r="L11" s="16">
        <f>+$L$8+I11-K11</f>
        <v>5374171.4300000006</v>
      </c>
    </row>
    <row r="12" spans="1:12" x14ac:dyDescent="0.25">
      <c r="A12" s="117">
        <v>45686</v>
      </c>
      <c r="B12" s="83">
        <v>230</v>
      </c>
      <c r="C12" s="14">
        <v>5213488.17</v>
      </c>
      <c r="D12" s="12">
        <v>45687</v>
      </c>
      <c r="E12" s="13">
        <v>230</v>
      </c>
      <c r="F12" s="14">
        <v>5213488.17</v>
      </c>
      <c r="G12" s="14">
        <v>483146.74</v>
      </c>
      <c r="H12" s="50">
        <f t="shared" ref="H12:H34" si="0">+G12/F12</f>
        <v>9.2672453498633331E-2</v>
      </c>
      <c r="I12" s="15">
        <f t="shared" ref="I12:I34" si="1">+F12-G12</f>
        <v>4730341.43</v>
      </c>
      <c r="J12" s="84"/>
      <c r="K12" s="53"/>
      <c r="L12" s="16">
        <f>+L11+I12-K12</f>
        <v>10104512.859999999</v>
      </c>
    </row>
    <row r="13" spans="1:12" x14ac:dyDescent="0.25">
      <c r="A13" s="117">
        <v>45693</v>
      </c>
      <c r="B13" s="83"/>
      <c r="C13" s="14"/>
      <c r="D13" s="12"/>
      <c r="E13" s="13"/>
      <c r="F13" s="14"/>
      <c r="G13" s="14"/>
      <c r="H13" s="50" t="e">
        <f t="shared" si="0"/>
        <v>#DIV/0!</v>
      </c>
      <c r="I13" s="15">
        <f t="shared" si="1"/>
        <v>0</v>
      </c>
      <c r="J13" s="89">
        <v>4524000180</v>
      </c>
      <c r="K13" s="53">
        <v>4476867.7300000004</v>
      </c>
      <c r="L13" s="16">
        <f t="shared" ref="L13:L25" si="2">+L12+I13-K13</f>
        <v>5627645.129999999</v>
      </c>
    </row>
    <row r="14" spans="1:12" x14ac:dyDescent="0.25">
      <c r="A14" s="118">
        <v>45716</v>
      </c>
      <c r="B14" s="83">
        <v>249</v>
      </c>
      <c r="C14" s="14">
        <v>6770215.8799999999</v>
      </c>
      <c r="D14" s="12">
        <v>45716</v>
      </c>
      <c r="E14" s="13">
        <v>249</v>
      </c>
      <c r="F14" s="14">
        <v>6770215.8799999999</v>
      </c>
      <c r="G14" s="14">
        <v>871774.15</v>
      </c>
      <c r="H14" s="50">
        <f t="shared" si="0"/>
        <v>0.12876607857887096</v>
      </c>
      <c r="I14" s="15">
        <f t="shared" si="1"/>
        <v>5898441.7299999995</v>
      </c>
      <c r="J14" s="88"/>
      <c r="K14" s="53"/>
      <c r="L14" s="16">
        <f>+L13+I14-K14</f>
        <v>11526086.859999999</v>
      </c>
    </row>
    <row r="15" spans="1:12" x14ac:dyDescent="0.25">
      <c r="A15" s="118">
        <v>45719</v>
      </c>
      <c r="B15" s="83"/>
      <c r="C15" s="14"/>
      <c r="D15" s="12"/>
      <c r="E15" s="13"/>
      <c r="F15" s="14"/>
      <c r="G15" s="14"/>
      <c r="H15" s="50" t="e">
        <f t="shared" si="0"/>
        <v>#DIV/0!</v>
      </c>
      <c r="I15" s="15">
        <f t="shared" si="1"/>
        <v>0</v>
      </c>
      <c r="J15" s="54">
        <v>4524000112</v>
      </c>
      <c r="K15" s="53">
        <v>4730341.43</v>
      </c>
      <c r="L15" s="16">
        <f t="shared" ref="L15:L23" si="3">+L14+I15-K15</f>
        <v>6795745.4299999997</v>
      </c>
    </row>
    <row r="16" spans="1:12" x14ac:dyDescent="0.25">
      <c r="A16" s="118">
        <v>45742</v>
      </c>
      <c r="B16" s="83">
        <v>281</v>
      </c>
      <c r="C16" s="14">
        <v>5007161.6399999997</v>
      </c>
      <c r="D16" s="12">
        <v>45743</v>
      </c>
      <c r="E16" s="13">
        <v>281</v>
      </c>
      <c r="F16" s="14">
        <v>5007161.6399999997</v>
      </c>
      <c r="G16" s="14">
        <v>227950.98</v>
      </c>
      <c r="H16" s="50">
        <f t="shared" si="0"/>
        <v>4.5524989283150047E-2</v>
      </c>
      <c r="I16" s="15">
        <f t="shared" si="1"/>
        <v>4779210.6599999992</v>
      </c>
      <c r="J16" s="54"/>
      <c r="K16" s="53"/>
      <c r="L16" s="16">
        <f t="shared" si="3"/>
        <v>11574956.09</v>
      </c>
    </row>
    <row r="17" spans="1:15" x14ac:dyDescent="0.25">
      <c r="A17" s="118">
        <v>45748</v>
      </c>
      <c r="B17" s="83"/>
      <c r="C17" s="14"/>
      <c r="D17" s="12"/>
      <c r="E17" s="83"/>
      <c r="F17" s="14"/>
      <c r="G17" s="14"/>
      <c r="H17" s="50" t="e">
        <f t="shared" si="0"/>
        <v>#DIV/0!</v>
      </c>
      <c r="I17" s="15">
        <f t="shared" si="1"/>
        <v>0</v>
      </c>
      <c r="J17" s="89">
        <v>4524000149</v>
      </c>
      <c r="K17" s="53">
        <v>5898441.7300000004</v>
      </c>
      <c r="L17" s="16">
        <f t="shared" si="3"/>
        <v>5676514.3599999994</v>
      </c>
    </row>
    <row r="18" spans="1:15" x14ac:dyDescent="0.25">
      <c r="A18" s="119">
        <v>45771</v>
      </c>
      <c r="B18" s="52">
        <v>278</v>
      </c>
      <c r="C18" s="11">
        <v>4875698.09</v>
      </c>
      <c r="D18" s="47">
        <v>45772</v>
      </c>
      <c r="E18" s="52">
        <v>278</v>
      </c>
      <c r="F18" s="11">
        <v>4875698.09</v>
      </c>
      <c r="G18" s="14">
        <v>251020.59</v>
      </c>
      <c r="H18" s="50">
        <f t="shared" si="0"/>
        <v>5.1484030669339494E-2</v>
      </c>
      <c r="I18" s="15">
        <f t="shared" si="1"/>
        <v>4624677.5</v>
      </c>
      <c r="J18" s="84"/>
      <c r="K18" s="53"/>
      <c r="L18" s="16">
        <f t="shared" si="3"/>
        <v>10301191.859999999</v>
      </c>
    </row>
    <row r="19" spans="1:15" x14ac:dyDescent="0.25">
      <c r="A19" s="119">
        <v>45783</v>
      </c>
      <c r="B19" s="52"/>
      <c r="C19" s="14"/>
      <c r="D19" s="47"/>
      <c r="E19" s="52"/>
      <c r="F19" s="14"/>
      <c r="G19" s="14"/>
      <c r="H19" s="50" t="e">
        <f t="shared" si="0"/>
        <v>#DIV/0!</v>
      </c>
      <c r="I19" s="15">
        <f t="shared" si="1"/>
        <v>0</v>
      </c>
      <c r="J19" s="88">
        <v>4524000077</v>
      </c>
      <c r="K19" s="81">
        <v>4779210.66</v>
      </c>
      <c r="L19" s="16">
        <f t="shared" si="3"/>
        <v>5521981.1999999993</v>
      </c>
    </row>
    <row r="20" spans="1:15" x14ac:dyDescent="0.25">
      <c r="A20" s="119">
        <v>45805</v>
      </c>
      <c r="B20" s="52">
        <v>282</v>
      </c>
      <c r="C20" s="14">
        <v>5913558.8099999996</v>
      </c>
      <c r="D20" s="47">
        <v>45806</v>
      </c>
      <c r="E20" s="52">
        <v>282</v>
      </c>
      <c r="F20" s="14">
        <v>5913558.8099999996</v>
      </c>
      <c r="G20" s="14">
        <v>271110.40000000002</v>
      </c>
      <c r="H20" s="50">
        <f t="shared" si="0"/>
        <v>4.5845557423314108E-2</v>
      </c>
      <c r="I20" s="15">
        <f t="shared" si="1"/>
        <v>5642448.4099999992</v>
      </c>
      <c r="J20" s="84"/>
      <c r="K20" s="53"/>
      <c r="L20" s="16">
        <f t="shared" si="3"/>
        <v>11164429.609999999</v>
      </c>
    </row>
    <row r="21" spans="1:15" x14ac:dyDescent="0.25">
      <c r="A21" s="119">
        <v>45810</v>
      </c>
      <c r="B21" s="52"/>
      <c r="C21" s="14"/>
      <c r="D21" s="47"/>
      <c r="E21" s="52"/>
      <c r="F21" s="14"/>
      <c r="G21" s="14"/>
      <c r="H21" s="50"/>
      <c r="I21" s="15"/>
      <c r="J21" s="89">
        <v>4524000182</v>
      </c>
      <c r="K21" s="53">
        <v>4624677.5</v>
      </c>
      <c r="L21" s="16">
        <f t="shared" si="3"/>
        <v>6539752.1099999994</v>
      </c>
    </row>
    <row r="22" spans="1:15" x14ac:dyDescent="0.25">
      <c r="A22" s="120">
        <v>45835</v>
      </c>
      <c r="B22" s="52">
        <v>254</v>
      </c>
      <c r="C22" s="62">
        <v>4290872.46</v>
      </c>
      <c r="D22" s="61">
        <v>45835</v>
      </c>
      <c r="E22" s="52">
        <v>254</v>
      </c>
      <c r="F22" s="62">
        <v>4290872.46</v>
      </c>
      <c r="G22" s="62">
        <v>104614.14</v>
      </c>
      <c r="H22" s="50">
        <f t="shared" si="0"/>
        <v>2.4380622117116016E-2</v>
      </c>
      <c r="I22" s="15">
        <f t="shared" si="1"/>
        <v>4186258.32</v>
      </c>
      <c r="J22" s="89"/>
      <c r="K22" s="53"/>
      <c r="L22" s="16">
        <f t="shared" si="3"/>
        <v>10726010.43</v>
      </c>
      <c r="O22" s="18"/>
    </row>
    <row r="23" spans="1:15" x14ac:dyDescent="0.25">
      <c r="A23" s="119">
        <v>45840</v>
      </c>
      <c r="B23" s="52"/>
      <c r="C23" s="14"/>
      <c r="D23" s="12"/>
      <c r="E23" s="13"/>
      <c r="F23" s="14"/>
      <c r="G23" s="14"/>
      <c r="H23" s="50" t="e">
        <f t="shared" si="0"/>
        <v>#DIV/0!</v>
      </c>
      <c r="I23" s="15">
        <f t="shared" si="1"/>
        <v>0</v>
      </c>
      <c r="J23" s="88">
        <v>4524000176</v>
      </c>
      <c r="K23" s="53">
        <v>5642448.4100000001</v>
      </c>
      <c r="L23" s="16">
        <f t="shared" si="3"/>
        <v>5083562.0199999996</v>
      </c>
      <c r="O23" s="18"/>
    </row>
    <row r="24" spans="1:15" x14ac:dyDescent="0.25">
      <c r="A24" s="118">
        <v>45867</v>
      </c>
      <c r="B24" s="83">
        <v>275</v>
      </c>
      <c r="C24" s="14">
        <v>4944432.83</v>
      </c>
      <c r="D24" s="12">
        <v>45868</v>
      </c>
      <c r="E24" s="13">
        <v>275</v>
      </c>
      <c r="F24" s="14">
        <v>4944432.83</v>
      </c>
      <c r="G24" s="14">
        <v>279912.38</v>
      </c>
      <c r="H24" s="50">
        <f t="shared" si="0"/>
        <v>5.661162556434203E-2</v>
      </c>
      <c r="I24" s="15">
        <f t="shared" si="1"/>
        <v>4664520.45</v>
      </c>
      <c r="J24" s="48"/>
      <c r="K24" s="15"/>
      <c r="L24" s="16">
        <f t="shared" si="2"/>
        <v>9748082.4699999988</v>
      </c>
      <c r="O24" s="18"/>
    </row>
    <row r="25" spans="1:15" x14ac:dyDescent="0.25">
      <c r="A25" s="119">
        <v>45870</v>
      </c>
      <c r="B25" s="83"/>
      <c r="C25" s="14"/>
      <c r="D25" s="12"/>
      <c r="E25" s="13"/>
      <c r="F25" s="14"/>
      <c r="G25" s="14"/>
      <c r="H25" s="50" t="e">
        <f t="shared" si="0"/>
        <v>#DIV/0!</v>
      </c>
      <c r="I25" s="15">
        <f t="shared" si="1"/>
        <v>0</v>
      </c>
      <c r="J25" s="89">
        <v>4524000182</v>
      </c>
      <c r="K25" s="53">
        <v>4186258.32</v>
      </c>
      <c r="L25" s="16">
        <f t="shared" si="2"/>
        <v>5561824.1499999985</v>
      </c>
      <c r="O25" s="18"/>
    </row>
    <row r="26" spans="1:15" x14ac:dyDescent="0.25">
      <c r="A26" s="119">
        <v>45896</v>
      </c>
      <c r="B26" s="83">
        <v>208</v>
      </c>
      <c r="C26" s="14">
        <v>3871125.46</v>
      </c>
      <c r="D26" s="12">
        <v>45897</v>
      </c>
      <c r="E26" s="13">
        <v>208</v>
      </c>
      <c r="F26" s="14">
        <v>3871125.46</v>
      </c>
      <c r="G26" s="14">
        <v>150485.01</v>
      </c>
      <c r="H26" s="50">
        <f t="shared" si="0"/>
        <v>3.8873710386022983E-2</v>
      </c>
      <c r="I26" s="15">
        <f t="shared" si="1"/>
        <v>3720640.45</v>
      </c>
      <c r="J26" s="84"/>
      <c r="K26" s="53"/>
      <c r="L26" s="16">
        <f>+L25+I26-K26</f>
        <v>9282464.5999999978</v>
      </c>
      <c r="O26" s="18"/>
    </row>
    <row r="27" spans="1:15" x14ac:dyDescent="0.25">
      <c r="A27" s="115">
        <v>45901</v>
      </c>
      <c r="B27" s="13"/>
      <c r="C27" s="14"/>
      <c r="D27" s="12"/>
      <c r="E27" s="13"/>
      <c r="F27" s="14"/>
      <c r="G27" s="14"/>
      <c r="H27" s="50" t="e">
        <f t="shared" si="0"/>
        <v>#DIV/0!</v>
      </c>
      <c r="I27" s="15">
        <f t="shared" si="1"/>
        <v>0</v>
      </c>
      <c r="J27" s="153">
        <v>4524000180</v>
      </c>
      <c r="K27" s="94">
        <v>4664520.45</v>
      </c>
      <c r="L27" s="16">
        <f t="shared" ref="L27:L34" si="4">+L26+I27-K27</f>
        <v>4617944.1499999976</v>
      </c>
      <c r="O27" s="18"/>
    </row>
    <row r="28" spans="1:15" x14ac:dyDescent="0.25">
      <c r="A28" s="121">
        <v>45929</v>
      </c>
      <c r="B28" s="13">
        <v>254</v>
      </c>
      <c r="C28" s="14">
        <v>5308566.5199999996</v>
      </c>
      <c r="D28" s="12">
        <v>45930</v>
      </c>
      <c r="E28" s="13">
        <v>254</v>
      </c>
      <c r="F28" s="14">
        <v>5308566.5199999996</v>
      </c>
      <c r="G28" s="14">
        <v>315225.28000000003</v>
      </c>
      <c r="H28" s="50">
        <f t="shared" si="0"/>
        <v>5.9380489782390453E-2</v>
      </c>
      <c r="I28" s="15">
        <f t="shared" si="1"/>
        <v>4993341.2399999993</v>
      </c>
      <c r="J28" s="84"/>
      <c r="K28" s="53"/>
      <c r="L28" s="16">
        <f t="shared" si="4"/>
        <v>9611285.3899999969</v>
      </c>
      <c r="O28" s="18"/>
    </row>
    <row r="29" spans="1:15" x14ac:dyDescent="0.25">
      <c r="A29" s="121">
        <v>45931</v>
      </c>
      <c r="B29" s="13"/>
      <c r="C29" s="14"/>
      <c r="D29" s="12"/>
      <c r="E29" s="13"/>
      <c r="F29" s="14"/>
      <c r="G29" s="14"/>
      <c r="H29" s="50" t="e">
        <f t="shared" si="0"/>
        <v>#DIV/0!</v>
      </c>
      <c r="I29" s="15">
        <f t="shared" si="1"/>
        <v>0</v>
      </c>
      <c r="J29" s="54">
        <v>4524000152</v>
      </c>
      <c r="K29" s="53">
        <v>3720640.45</v>
      </c>
      <c r="L29" s="16">
        <f t="shared" si="4"/>
        <v>5890644.9399999967</v>
      </c>
      <c r="O29" s="18"/>
    </row>
    <row r="30" spans="1:15" ht="15.75" thickBot="1" x14ac:dyDescent="0.3">
      <c r="A30" s="121">
        <v>45959</v>
      </c>
      <c r="B30" s="13">
        <v>230</v>
      </c>
      <c r="C30" s="14">
        <v>4685781.07</v>
      </c>
      <c r="D30" s="12">
        <v>45960</v>
      </c>
      <c r="E30" s="13">
        <v>230</v>
      </c>
      <c r="F30" s="14">
        <v>4685781.07</v>
      </c>
      <c r="G30" s="14">
        <v>384936.21</v>
      </c>
      <c r="H30" s="50">
        <f t="shared" si="0"/>
        <v>8.2149849566061778E-2</v>
      </c>
      <c r="I30" s="15">
        <f t="shared" si="1"/>
        <v>4300844.8600000003</v>
      </c>
      <c r="J30" s="84"/>
      <c r="K30" s="53"/>
      <c r="L30" s="16">
        <f t="shared" si="4"/>
        <v>10191489.799999997</v>
      </c>
      <c r="O30" s="18"/>
    </row>
    <row r="31" spans="1:15" hidden="1" x14ac:dyDescent="0.25">
      <c r="A31" s="115"/>
      <c r="B31" s="102"/>
      <c r="C31" s="103"/>
      <c r="D31" s="47"/>
      <c r="E31" s="104"/>
      <c r="F31" s="17"/>
      <c r="G31" s="105"/>
      <c r="H31" s="50" t="e">
        <f t="shared" si="0"/>
        <v>#DIV/0!</v>
      </c>
      <c r="I31" s="15">
        <f t="shared" si="1"/>
        <v>0</v>
      </c>
      <c r="J31" s="88"/>
      <c r="K31" s="53"/>
      <c r="L31" s="16">
        <f t="shared" si="4"/>
        <v>10191489.799999997</v>
      </c>
      <c r="O31" s="18"/>
    </row>
    <row r="32" spans="1:15" hidden="1" x14ac:dyDescent="0.25">
      <c r="A32" s="118"/>
      <c r="B32" s="13"/>
      <c r="C32" s="14"/>
      <c r="D32" s="12"/>
      <c r="E32" s="13"/>
      <c r="F32" s="14"/>
      <c r="G32" s="14"/>
      <c r="H32" s="50" t="e">
        <f t="shared" si="0"/>
        <v>#DIV/0!</v>
      </c>
      <c r="I32" s="15">
        <f t="shared" si="1"/>
        <v>0</v>
      </c>
      <c r="J32" s="84"/>
      <c r="K32" s="53"/>
      <c r="L32" s="16">
        <f t="shared" si="4"/>
        <v>10191489.799999997</v>
      </c>
      <c r="O32" s="18"/>
    </row>
    <row r="33" spans="1:15" hidden="1" x14ac:dyDescent="0.25">
      <c r="A33" s="118"/>
      <c r="B33" s="13"/>
      <c r="C33" s="14"/>
      <c r="D33" s="12"/>
      <c r="E33" s="13"/>
      <c r="F33" s="14"/>
      <c r="G33" s="14"/>
      <c r="H33" s="50" t="e">
        <f t="shared" si="0"/>
        <v>#DIV/0!</v>
      </c>
      <c r="I33" s="15">
        <f t="shared" si="1"/>
        <v>0</v>
      </c>
      <c r="J33" s="88"/>
      <c r="K33" s="81"/>
      <c r="L33" s="16">
        <f t="shared" si="4"/>
        <v>10191489.799999997</v>
      </c>
      <c r="O33" s="18"/>
    </row>
    <row r="34" spans="1:15" ht="15.75" hidden="1" thickBot="1" x14ac:dyDescent="0.3">
      <c r="A34" s="118"/>
      <c r="B34" s="13"/>
      <c r="C34" s="14"/>
      <c r="D34" s="12"/>
      <c r="E34" s="13"/>
      <c r="F34" s="14"/>
      <c r="G34" s="14"/>
      <c r="H34" s="50" t="e">
        <f t="shared" si="0"/>
        <v>#DIV/0!</v>
      </c>
      <c r="I34" s="15">
        <f t="shared" si="1"/>
        <v>0</v>
      </c>
      <c r="J34" s="84"/>
      <c r="K34" s="53"/>
      <c r="L34" s="16">
        <f t="shared" si="4"/>
        <v>10191489.799999997</v>
      </c>
      <c r="O34" s="18"/>
    </row>
    <row r="35" spans="1:15" ht="15.75" thickBot="1" x14ac:dyDescent="0.3">
      <c r="A35" s="56" t="s">
        <v>20</v>
      </c>
      <c r="B35" s="57"/>
      <c r="C35" s="58">
        <f>SUM(C11:C34)</f>
        <v>50880900.93</v>
      </c>
      <c r="D35" s="58"/>
      <c r="E35" s="59">
        <f>SUM(E11:E34)</f>
        <v>2541</v>
      </c>
      <c r="F35" s="58">
        <f>SUM(F11:F34)</f>
        <v>50880900.93</v>
      </c>
      <c r="G35" s="58">
        <f>SUM(G11:G34)</f>
        <v>3340175.8800000008</v>
      </c>
      <c r="H35" s="58"/>
      <c r="I35" s="58">
        <f>SUM(I11:I34)</f>
        <v>47540725.050000004</v>
      </c>
      <c r="J35" s="85"/>
      <c r="K35" s="58">
        <f>SUM(K11:K34)</f>
        <v>47164096.390000008</v>
      </c>
      <c r="L35" s="60">
        <f>L8+F35-G35-K35</f>
        <v>10191489.79999999</v>
      </c>
      <c r="O35" s="18"/>
    </row>
    <row r="36" spans="1:15" x14ac:dyDescent="0.25">
      <c r="A36" s="19"/>
      <c r="D36" s="20"/>
      <c r="E36" s="20"/>
      <c r="F36" s="20"/>
      <c r="G36" s="20"/>
      <c r="H36" s="20"/>
      <c r="I36" s="20"/>
      <c r="J36" s="44"/>
      <c r="K36" s="20"/>
      <c r="L36" s="20"/>
    </row>
    <row r="37" spans="1:15" ht="15" customHeight="1" x14ac:dyDescent="0.25">
      <c r="A37" s="114"/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4"/>
    </row>
    <row r="38" spans="1:15" x14ac:dyDescent="0.25">
      <c r="A38" s="114"/>
      <c r="B38" s="114"/>
      <c r="C38" s="114"/>
      <c r="D38" s="114"/>
      <c r="E38" s="114"/>
      <c r="F38" s="114"/>
      <c r="G38" s="114"/>
      <c r="H38" s="114"/>
      <c r="I38" s="114"/>
      <c r="J38" s="114"/>
      <c r="K38" s="114"/>
      <c r="L38" s="114"/>
    </row>
    <row r="39" spans="1:15" ht="18" customHeight="1" x14ac:dyDescent="0.25">
      <c r="A39" s="114"/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</row>
    <row r="40" spans="1:15" x14ac:dyDescent="0.25">
      <c r="A40" s="159"/>
      <c r="B40" s="159"/>
      <c r="C40" s="159"/>
      <c r="D40" s="159"/>
      <c r="E40" s="159"/>
      <c r="F40" s="159"/>
      <c r="G40" s="159"/>
      <c r="H40" s="159"/>
      <c r="I40" s="159"/>
      <c r="J40" s="159"/>
      <c r="K40" s="41"/>
      <c r="L40" s="41"/>
    </row>
    <row r="41" spans="1:15" x14ac:dyDescent="0.2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</row>
    <row r="42" spans="1:15" x14ac:dyDescent="0.25">
      <c r="A42" s="158"/>
      <c r="B42" s="158"/>
      <c r="C42" s="42"/>
      <c r="H42" s="158"/>
      <c r="I42" s="158"/>
      <c r="J42" s="158"/>
      <c r="K42" s="42"/>
      <c r="L42" s="42"/>
    </row>
    <row r="43" spans="1:15" x14ac:dyDescent="0.25">
      <c r="A43" s="158"/>
      <c r="B43" s="158"/>
      <c r="C43" s="42"/>
      <c r="H43" s="158"/>
      <c r="I43" s="158"/>
      <c r="J43" s="158"/>
      <c r="K43" s="42"/>
      <c r="L43" s="42"/>
    </row>
    <row r="46" spans="1:15" x14ac:dyDescent="0.25">
      <c r="A46" s="158"/>
      <c r="B46" s="158"/>
      <c r="C46" s="42"/>
      <c r="H46" s="158"/>
      <c r="I46" s="158"/>
      <c r="J46" s="158"/>
      <c r="K46" s="42"/>
      <c r="L46" s="42"/>
    </row>
    <row r="47" spans="1:15" x14ac:dyDescent="0.25">
      <c r="A47" s="160"/>
      <c r="B47" s="160"/>
      <c r="C47" s="43"/>
      <c r="H47" s="160"/>
      <c r="I47" s="160"/>
      <c r="J47" s="160"/>
      <c r="K47" s="43"/>
      <c r="L47" s="43"/>
    </row>
    <row r="48" spans="1:15" x14ac:dyDescent="0.25">
      <c r="A48" s="44"/>
      <c r="B48" s="44"/>
      <c r="C48" s="44"/>
    </row>
    <row r="49" spans="1:12" x14ac:dyDescent="0.25">
      <c r="A49" s="158"/>
      <c r="B49" s="158"/>
      <c r="C49" s="158"/>
      <c r="D49" s="158"/>
      <c r="E49" s="158"/>
      <c r="F49" s="158"/>
      <c r="G49" s="158"/>
      <c r="H49" s="158"/>
      <c r="I49" s="158"/>
      <c r="J49" s="158"/>
      <c r="K49" s="42"/>
      <c r="L49" s="42"/>
    </row>
    <row r="50" spans="1:12" x14ac:dyDescent="0.25"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</row>
    <row r="51" spans="1:12" x14ac:dyDescent="0.25">
      <c r="A51" s="44"/>
      <c r="B51" s="44"/>
      <c r="C51" s="44"/>
      <c r="D51" s="158"/>
      <c r="E51" s="158"/>
      <c r="F51" s="158"/>
      <c r="G51" s="44"/>
      <c r="H51" s="44"/>
      <c r="I51" s="44"/>
      <c r="J51" s="44"/>
      <c r="K51" s="42"/>
      <c r="L51" s="42"/>
    </row>
    <row r="52" spans="1:12" x14ac:dyDescent="0.25">
      <c r="A52" s="158"/>
      <c r="B52" s="158"/>
      <c r="C52" s="158"/>
      <c r="D52" s="158"/>
      <c r="E52" s="158"/>
      <c r="F52" s="158"/>
      <c r="G52" s="158"/>
      <c r="H52" s="158"/>
      <c r="I52" s="158"/>
      <c r="J52" s="158"/>
      <c r="K52" s="42"/>
      <c r="L52" s="42"/>
    </row>
    <row r="53" spans="1:12" x14ac:dyDescent="0.25">
      <c r="B53" s="45"/>
      <c r="C53" s="45"/>
      <c r="D53" s="45"/>
      <c r="E53" s="45"/>
      <c r="F53" s="45"/>
      <c r="G53" s="45"/>
      <c r="H53" s="20"/>
      <c r="I53" s="20"/>
      <c r="J53" s="44"/>
      <c r="K53" s="20"/>
      <c r="L53" s="39"/>
    </row>
    <row r="54" spans="1:12" x14ac:dyDescent="0.25">
      <c r="A54" s="44"/>
      <c r="B54" s="44"/>
      <c r="C54" s="44"/>
      <c r="D54" s="161"/>
      <c r="E54" s="161"/>
      <c r="F54" s="161"/>
      <c r="G54" s="44"/>
      <c r="H54" s="20"/>
      <c r="I54" s="20"/>
      <c r="J54" s="44"/>
      <c r="K54" s="20"/>
      <c r="L54" s="39"/>
    </row>
    <row r="55" spans="1:12" x14ac:dyDescent="0.25">
      <c r="A55" s="42"/>
      <c r="B55" s="42"/>
      <c r="C55" s="42"/>
      <c r="D55" s="42"/>
      <c r="E55" s="42"/>
      <c r="F55" s="42"/>
      <c r="G55" s="42"/>
      <c r="H55" s="20"/>
      <c r="I55" s="20"/>
      <c r="J55" s="44"/>
      <c r="K55" s="20"/>
      <c r="L55" s="39"/>
    </row>
    <row r="56" spans="1:12" x14ac:dyDescent="0.25">
      <c r="H56" s="20"/>
      <c r="I56" s="20"/>
      <c r="J56" s="44"/>
      <c r="K56" s="20"/>
      <c r="L56" s="39"/>
    </row>
    <row r="57" spans="1:12" x14ac:dyDescent="0.25">
      <c r="H57" s="20"/>
      <c r="I57" s="20"/>
      <c r="J57" s="44"/>
      <c r="K57" s="20"/>
      <c r="L57" s="39"/>
    </row>
    <row r="58" spans="1:12" x14ac:dyDescent="0.25">
      <c r="H58" s="20"/>
      <c r="I58" s="20"/>
      <c r="J58" s="44"/>
      <c r="K58" s="20"/>
      <c r="L58" s="39"/>
    </row>
    <row r="59" spans="1:12" x14ac:dyDescent="0.25">
      <c r="H59" s="20"/>
      <c r="I59" s="20"/>
      <c r="J59" s="44"/>
      <c r="K59" s="20"/>
      <c r="L59" s="39"/>
    </row>
    <row r="60" spans="1:12" x14ac:dyDescent="0.25">
      <c r="H60" s="20"/>
      <c r="I60" s="20"/>
      <c r="J60" s="44"/>
      <c r="K60" s="20"/>
      <c r="L60" s="39"/>
    </row>
    <row r="61" spans="1:12" x14ac:dyDescent="0.25">
      <c r="H61" s="20"/>
      <c r="I61" s="20"/>
      <c r="J61" s="44"/>
      <c r="K61" s="20"/>
      <c r="L61" s="20"/>
    </row>
    <row r="62" spans="1:12" ht="15" customHeight="1" x14ac:dyDescent="0.25">
      <c r="H62" s="40"/>
      <c r="I62" s="40"/>
      <c r="J62" s="40"/>
      <c r="K62" s="40"/>
      <c r="L62" s="40"/>
    </row>
    <row r="63" spans="1:12" x14ac:dyDescent="0.25">
      <c r="H63" s="40"/>
      <c r="I63" s="40"/>
      <c r="J63" s="40"/>
      <c r="K63" s="40"/>
      <c r="L63" s="40"/>
    </row>
    <row r="64" spans="1:12" x14ac:dyDescent="0.25">
      <c r="H64" s="40"/>
      <c r="I64" s="40"/>
      <c r="J64" s="40"/>
      <c r="K64" s="40"/>
      <c r="L64" s="40"/>
    </row>
    <row r="65" spans="8:12" x14ac:dyDescent="0.25">
      <c r="H65" s="41"/>
      <c r="I65" s="41"/>
      <c r="J65" s="41"/>
      <c r="K65" s="41"/>
      <c r="L65" s="41"/>
    </row>
    <row r="66" spans="8:12" x14ac:dyDescent="0.25">
      <c r="H66" s="41"/>
      <c r="I66" s="41"/>
      <c r="J66" s="41"/>
      <c r="K66" s="41"/>
      <c r="L66" s="41"/>
    </row>
    <row r="67" spans="8:12" x14ac:dyDescent="0.25">
      <c r="H67" s="158"/>
      <c r="I67" s="158"/>
      <c r="J67" s="158"/>
      <c r="K67" s="42"/>
      <c r="L67" s="42"/>
    </row>
    <row r="68" spans="8:12" x14ac:dyDescent="0.25">
      <c r="H68" s="158"/>
      <c r="I68" s="158"/>
      <c r="J68" s="158"/>
      <c r="K68" s="42"/>
      <c r="L68" s="42"/>
    </row>
    <row r="71" spans="8:12" x14ac:dyDescent="0.25">
      <c r="H71" s="158"/>
      <c r="I71" s="158"/>
      <c r="J71" s="158"/>
      <c r="K71" s="42"/>
      <c r="L71" s="42"/>
    </row>
    <row r="72" spans="8:12" x14ac:dyDescent="0.25">
      <c r="H72" s="160"/>
      <c r="I72" s="160"/>
      <c r="J72" s="160"/>
      <c r="K72" s="43"/>
      <c r="L72" s="43"/>
    </row>
    <row r="74" spans="8:12" x14ac:dyDescent="0.25">
      <c r="H74" s="42"/>
      <c r="I74" s="42"/>
      <c r="J74" s="42"/>
      <c r="K74" s="42"/>
      <c r="L74" s="42"/>
    </row>
    <row r="75" spans="8:12" x14ac:dyDescent="0.25">
      <c r="H75" s="45"/>
      <c r="I75" s="45"/>
      <c r="J75" s="45"/>
      <c r="K75" s="45"/>
      <c r="L75" s="45"/>
    </row>
    <row r="76" spans="8:12" x14ac:dyDescent="0.25">
      <c r="H76" s="44"/>
      <c r="I76" s="44"/>
      <c r="J76" s="44"/>
      <c r="K76" s="42"/>
      <c r="L76" s="42"/>
    </row>
    <row r="77" spans="8:12" x14ac:dyDescent="0.25">
      <c r="H77" s="42"/>
      <c r="I77" s="42"/>
      <c r="J77" s="42"/>
      <c r="K77" s="42"/>
      <c r="L77" s="42"/>
    </row>
  </sheetData>
  <mergeCells count="23">
    <mergeCell ref="A4:L4"/>
    <mergeCell ref="A5:L5"/>
    <mergeCell ref="A7:L7"/>
    <mergeCell ref="A9:C9"/>
    <mergeCell ref="D9:I9"/>
    <mergeCell ref="J9:L9"/>
    <mergeCell ref="H68:J68"/>
    <mergeCell ref="H71:J71"/>
    <mergeCell ref="H72:J72"/>
    <mergeCell ref="A47:B47"/>
    <mergeCell ref="H47:J47"/>
    <mergeCell ref="A49:J49"/>
    <mergeCell ref="D51:F51"/>
    <mergeCell ref="H67:J67"/>
    <mergeCell ref="A52:J52"/>
    <mergeCell ref="D54:F54"/>
    <mergeCell ref="H46:J46"/>
    <mergeCell ref="A46:B46"/>
    <mergeCell ref="A40:J40"/>
    <mergeCell ref="A42:B42"/>
    <mergeCell ref="H42:J42"/>
    <mergeCell ref="A43:B43"/>
    <mergeCell ref="H43:J43"/>
  </mergeCells>
  <pageMargins left="0.70866141732283472" right="0.70866141732283472" top="0.74803149606299213" bottom="0.74803149606299213" header="0.31496062992125984" footer="0.31496062992125984"/>
  <pageSetup paperSize="9" scale="69" orientation="landscape" horizontalDpi="4294967294" verticalDpi="4294967295" r:id="rId1"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7"/>
  <sheetViews>
    <sheetView topLeftCell="A46" workbookViewId="0">
      <selection activeCell="D70" sqref="D70"/>
    </sheetView>
  </sheetViews>
  <sheetFormatPr baseColWidth="10" defaultRowHeight="15" x14ac:dyDescent="0.25"/>
  <cols>
    <col min="3" max="3" width="14.85546875" customWidth="1"/>
    <col min="4" max="4" width="14.28515625" customWidth="1"/>
    <col min="5" max="5" width="14.140625" bestFit="1" customWidth="1"/>
    <col min="6" max="6" width="15.140625" customWidth="1"/>
    <col min="7" max="7" width="17.140625" customWidth="1"/>
  </cols>
  <sheetData>
    <row r="1" spans="1:7" ht="15.75" thickBot="1" x14ac:dyDescent="0.3"/>
    <row r="2" spans="1:7" ht="15.75" thickBot="1" x14ac:dyDescent="0.3">
      <c r="A2" s="176" t="s">
        <v>31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3920555.03</v>
      </c>
    </row>
    <row r="4" spans="1:7" ht="45" x14ac:dyDescent="0.25">
      <c r="A4" s="65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26">
        <v>45659</v>
      </c>
      <c r="B5" s="127">
        <v>233</v>
      </c>
      <c r="C5" s="11">
        <v>555484.35</v>
      </c>
      <c r="D5" s="136" t="s">
        <v>41</v>
      </c>
      <c r="E5" s="62"/>
      <c r="F5" s="86"/>
      <c r="G5" s="16">
        <f>+$G$3+C5-(E5+F5)</f>
        <v>4476039.38</v>
      </c>
    </row>
    <row r="6" spans="1:7" x14ac:dyDescent="0.25">
      <c r="A6" s="126">
        <v>45659</v>
      </c>
      <c r="B6" s="127">
        <v>11</v>
      </c>
      <c r="C6" s="11">
        <v>6876.06</v>
      </c>
      <c r="D6" s="136" t="s">
        <v>42</v>
      </c>
      <c r="E6" s="86"/>
      <c r="F6" s="14"/>
      <c r="G6" s="16">
        <f>+G5+C6-(E6+F6)</f>
        <v>4482915.4399999995</v>
      </c>
    </row>
    <row r="7" spans="1:7" x14ac:dyDescent="0.25">
      <c r="A7" s="126">
        <v>45660</v>
      </c>
      <c r="B7" s="127"/>
      <c r="C7" s="11"/>
      <c r="D7" s="136">
        <v>4524000002</v>
      </c>
      <c r="E7" s="137">
        <v>125614</v>
      </c>
      <c r="F7" s="14"/>
      <c r="G7" s="16">
        <f>+G6+C7-(E7+F7)</f>
        <v>4357301.4399999995</v>
      </c>
    </row>
    <row r="8" spans="1:7" x14ac:dyDescent="0.25">
      <c r="A8" s="126">
        <v>45670</v>
      </c>
      <c r="B8" s="127"/>
      <c r="C8" s="11"/>
      <c r="D8" s="135">
        <v>4524000025</v>
      </c>
      <c r="E8" s="137">
        <v>1594761.44</v>
      </c>
      <c r="F8" s="62">
        <v>189585.65</v>
      </c>
      <c r="G8" s="16">
        <f t="shared" ref="G8:G9" si="0">+G7+C8-(E8+F8)</f>
        <v>2572954.3499999996</v>
      </c>
    </row>
    <row r="9" spans="1:7" x14ac:dyDescent="0.25">
      <c r="A9" s="128">
        <v>45671</v>
      </c>
      <c r="B9" s="127">
        <v>4</v>
      </c>
      <c r="C9" s="11">
        <v>38000</v>
      </c>
      <c r="D9" s="135" t="s">
        <v>43</v>
      </c>
      <c r="E9" s="137"/>
      <c r="F9" s="86"/>
      <c r="G9" s="16">
        <f t="shared" si="0"/>
        <v>2610954.3499999996</v>
      </c>
    </row>
    <row r="10" spans="1:7" x14ac:dyDescent="0.25">
      <c r="A10" s="110">
        <v>45672</v>
      </c>
      <c r="B10" s="129"/>
      <c r="C10" s="11"/>
      <c r="D10" s="136">
        <v>4524000004</v>
      </c>
      <c r="E10" s="138">
        <v>82000</v>
      </c>
      <c r="F10" s="86"/>
      <c r="G10" s="16">
        <f t="shared" ref="G10:G29" si="1">+G9+C10-(E10+F10)</f>
        <v>2528954.3499999996</v>
      </c>
    </row>
    <row r="11" spans="1:7" x14ac:dyDescent="0.25">
      <c r="A11" s="111">
        <v>45673</v>
      </c>
      <c r="B11" s="129"/>
      <c r="C11" s="11"/>
      <c r="D11" s="136">
        <v>4524000003</v>
      </c>
      <c r="E11" s="138">
        <v>38485.480000000003</v>
      </c>
      <c r="F11" s="14">
        <v>29786.240000000002</v>
      </c>
      <c r="G11" s="16">
        <f t="shared" si="1"/>
        <v>2460682.6299999994</v>
      </c>
    </row>
    <row r="12" spans="1:7" x14ac:dyDescent="0.25">
      <c r="A12" s="111">
        <v>45691</v>
      </c>
      <c r="B12" s="132">
        <v>11</v>
      </c>
      <c r="C12" s="11">
        <v>91500</v>
      </c>
      <c r="D12" s="136" t="s">
        <v>46</v>
      </c>
      <c r="E12" s="139"/>
      <c r="F12" s="14"/>
      <c r="G12" s="16">
        <f t="shared" si="1"/>
        <v>2552182.6299999994</v>
      </c>
    </row>
    <row r="13" spans="1:7" x14ac:dyDescent="0.25">
      <c r="A13" s="111">
        <v>45691</v>
      </c>
      <c r="B13" s="134">
        <v>339</v>
      </c>
      <c r="C13" s="11">
        <v>1144184.18</v>
      </c>
      <c r="D13" s="136" t="s">
        <v>47</v>
      </c>
      <c r="E13" s="137"/>
      <c r="F13" s="14"/>
      <c r="G13" s="16">
        <f t="shared" si="1"/>
        <v>3696366.8099999996</v>
      </c>
    </row>
    <row r="14" spans="1:7" x14ac:dyDescent="0.25">
      <c r="A14" s="122">
        <v>45691</v>
      </c>
      <c r="B14" s="134">
        <v>20</v>
      </c>
      <c r="C14" s="11">
        <v>23779.97</v>
      </c>
      <c r="D14" s="136" t="s">
        <v>48</v>
      </c>
      <c r="E14" s="137"/>
      <c r="F14" s="14"/>
      <c r="G14" s="16">
        <f t="shared" si="1"/>
        <v>3720146.78</v>
      </c>
    </row>
    <row r="15" spans="1:7" x14ac:dyDescent="0.25">
      <c r="A15" s="122">
        <v>45691</v>
      </c>
      <c r="B15" s="134"/>
      <c r="C15" s="11"/>
      <c r="D15" s="136">
        <v>4524000003</v>
      </c>
      <c r="E15" s="140">
        <v>76000</v>
      </c>
      <c r="F15" s="14">
        <v>6000</v>
      </c>
      <c r="G15" s="16">
        <f t="shared" si="1"/>
        <v>3638146.78</v>
      </c>
    </row>
    <row r="16" spans="1:7" x14ac:dyDescent="0.25">
      <c r="A16" s="122">
        <v>45691</v>
      </c>
      <c r="B16" s="134"/>
      <c r="C16" s="11"/>
      <c r="D16" s="136">
        <v>4524000010</v>
      </c>
      <c r="E16" s="140">
        <v>24023.01</v>
      </c>
      <c r="F16" s="14">
        <v>200.43</v>
      </c>
      <c r="G16" s="16">
        <f t="shared" si="1"/>
        <v>3613923.34</v>
      </c>
    </row>
    <row r="17" spans="1:7" x14ac:dyDescent="0.25">
      <c r="A17" s="122">
        <v>45694</v>
      </c>
      <c r="B17" s="134"/>
      <c r="C17" s="11"/>
      <c r="D17" s="136">
        <v>4524000014</v>
      </c>
      <c r="E17" s="137">
        <v>1641494.26</v>
      </c>
      <c r="F17" s="14">
        <v>53106.52</v>
      </c>
      <c r="G17" s="16">
        <f t="shared" si="1"/>
        <v>1919322.5599999998</v>
      </c>
    </row>
    <row r="18" spans="1:7" x14ac:dyDescent="0.25">
      <c r="A18" s="122">
        <v>45694</v>
      </c>
      <c r="B18" s="134"/>
      <c r="C18" s="11"/>
      <c r="D18" s="136">
        <v>4524000003</v>
      </c>
      <c r="E18" s="137">
        <v>59500</v>
      </c>
      <c r="F18" s="14"/>
      <c r="G18" s="16">
        <f t="shared" si="1"/>
        <v>1859822.5599999998</v>
      </c>
    </row>
    <row r="19" spans="1:7" x14ac:dyDescent="0.25">
      <c r="A19" s="108">
        <v>45695</v>
      </c>
      <c r="B19" s="109">
        <v>6</v>
      </c>
      <c r="C19" s="107">
        <v>2400</v>
      </c>
      <c r="D19" s="136" t="s">
        <v>49</v>
      </c>
      <c r="E19" s="140"/>
      <c r="F19" s="14"/>
      <c r="G19" s="16">
        <f t="shared" si="1"/>
        <v>1862222.5599999998</v>
      </c>
    </row>
    <row r="20" spans="1:7" x14ac:dyDescent="0.25">
      <c r="A20" s="108">
        <v>45719</v>
      </c>
      <c r="B20" s="109">
        <v>14</v>
      </c>
      <c r="C20" s="107">
        <v>109500</v>
      </c>
      <c r="D20" s="133" t="s">
        <v>53</v>
      </c>
      <c r="E20" s="94"/>
      <c r="F20" s="14"/>
      <c r="G20" s="16">
        <f t="shared" si="1"/>
        <v>1971722.5599999998</v>
      </c>
    </row>
    <row r="21" spans="1:7" x14ac:dyDescent="0.25">
      <c r="A21" s="108">
        <v>45720</v>
      </c>
      <c r="B21" s="109"/>
      <c r="C21" s="107"/>
      <c r="D21" s="133">
        <v>4524000005</v>
      </c>
      <c r="E21" s="94">
        <v>553808.85</v>
      </c>
      <c r="F21" s="14">
        <v>1675.5</v>
      </c>
      <c r="G21" s="16">
        <f t="shared" si="1"/>
        <v>1416238.21</v>
      </c>
    </row>
    <row r="22" spans="1:7" x14ac:dyDescent="0.25">
      <c r="A22" s="108">
        <v>45720</v>
      </c>
      <c r="B22" s="109"/>
      <c r="C22" s="107"/>
      <c r="D22" s="133">
        <v>4524000004</v>
      </c>
      <c r="E22" s="94">
        <v>6876.06</v>
      </c>
      <c r="F22" s="14"/>
      <c r="G22" s="16">
        <f t="shared" si="1"/>
        <v>1409362.15</v>
      </c>
    </row>
    <row r="23" spans="1:7" x14ac:dyDescent="0.25">
      <c r="A23" s="108">
        <v>45721</v>
      </c>
      <c r="B23" s="109">
        <v>36</v>
      </c>
      <c r="C23" s="107">
        <v>36461.15</v>
      </c>
      <c r="D23" s="133" t="s">
        <v>54</v>
      </c>
      <c r="E23" s="94"/>
      <c r="F23" s="14"/>
      <c r="G23" s="16">
        <f t="shared" si="1"/>
        <v>1445823.2999999998</v>
      </c>
    </row>
    <row r="24" spans="1:7" x14ac:dyDescent="0.25">
      <c r="A24" s="108">
        <v>45721</v>
      </c>
      <c r="B24" s="109">
        <v>429</v>
      </c>
      <c r="C24" s="107">
        <v>909705.99</v>
      </c>
      <c r="D24" s="133" t="s">
        <v>55</v>
      </c>
      <c r="E24" s="94"/>
      <c r="F24" s="14"/>
      <c r="G24" s="16">
        <f t="shared" si="1"/>
        <v>2355529.29</v>
      </c>
    </row>
    <row r="25" spans="1:7" x14ac:dyDescent="0.25">
      <c r="A25" s="108">
        <v>45730</v>
      </c>
      <c r="B25" s="109"/>
      <c r="C25" s="107"/>
      <c r="D25" s="133">
        <v>4524000002</v>
      </c>
      <c r="E25" s="94">
        <v>38000</v>
      </c>
      <c r="F25" s="14"/>
      <c r="G25" s="16">
        <f t="shared" si="1"/>
        <v>2317529.29</v>
      </c>
    </row>
    <row r="26" spans="1:7" x14ac:dyDescent="0.25">
      <c r="A26" s="108">
        <v>45749</v>
      </c>
      <c r="B26" s="109"/>
      <c r="C26" s="107"/>
      <c r="D26" s="133">
        <v>4524000007</v>
      </c>
      <c r="E26" s="94">
        <v>91500</v>
      </c>
      <c r="F26" s="14"/>
      <c r="G26" s="16">
        <f t="shared" si="1"/>
        <v>2226029.29</v>
      </c>
    </row>
    <row r="27" spans="1:7" x14ac:dyDescent="0.25">
      <c r="A27" s="108">
        <v>45749</v>
      </c>
      <c r="B27" s="109"/>
      <c r="C27" s="107"/>
      <c r="D27" s="133">
        <v>4524000004</v>
      </c>
      <c r="E27" s="94">
        <v>1143951.8600000001</v>
      </c>
      <c r="F27" s="14">
        <f>C13-E27</f>
        <v>232.31999999983236</v>
      </c>
      <c r="G27" s="16">
        <f t="shared" si="1"/>
        <v>1081845.1100000001</v>
      </c>
    </row>
    <row r="28" spans="1:7" x14ac:dyDescent="0.25">
      <c r="A28" s="108">
        <v>45750</v>
      </c>
      <c r="B28" s="109">
        <v>16</v>
      </c>
      <c r="C28" s="107">
        <v>12862.82</v>
      </c>
      <c r="D28" s="136" t="s">
        <v>59</v>
      </c>
      <c r="E28" s="94"/>
      <c r="F28" s="14"/>
      <c r="G28" s="16">
        <f t="shared" si="1"/>
        <v>1094707.9300000002</v>
      </c>
    </row>
    <row r="29" spans="1:7" x14ac:dyDescent="0.25">
      <c r="A29" s="108">
        <v>45750</v>
      </c>
      <c r="B29" s="109">
        <v>332</v>
      </c>
      <c r="C29" s="107">
        <v>327077.09999999998</v>
      </c>
      <c r="D29" s="136" t="s">
        <v>60</v>
      </c>
      <c r="E29" s="94"/>
      <c r="F29" s="14"/>
      <c r="G29" s="16">
        <f t="shared" si="1"/>
        <v>1421785.0300000003</v>
      </c>
    </row>
    <row r="30" spans="1:7" x14ac:dyDescent="0.25">
      <c r="A30" s="108">
        <v>45751</v>
      </c>
      <c r="B30" s="109">
        <v>13</v>
      </c>
      <c r="C30" s="107">
        <v>82500</v>
      </c>
      <c r="D30" s="136" t="s">
        <v>61</v>
      </c>
      <c r="E30" s="94"/>
      <c r="F30" s="14"/>
      <c r="G30" s="16">
        <f>+G29+C30-(E30+F30)</f>
        <v>1504285.0300000003</v>
      </c>
    </row>
    <row r="31" spans="1:7" x14ac:dyDescent="0.25">
      <c r="A31" s="108">
        <v>45750</v>
      </c>
      <c r="B31" s="109"/>
      <c r="C31" s="107"/>
      <c r="D31" s="133">
        <v>4524000003</v>
      </c>
      <c r="E31" s="94">
        <v>23436.31</v>
      </c>
      <c r="F31" s="14">
        <f>C14-E31</f>
        <v>343.65999999999985</v>
      </c>
      <c r="G31" s="16">
        <f t="shared" ref="G31:G89" si="2">+G30+C31-(E31+F31)</f>
        <v>1480505.0600000003</v>
      </c>
    </row>
    <row r="32" spans="1:7" x14ac:dyDescent="0.25">
      <c r="A32" s="108">
        <v>45756</v>
      </c>
      <c r="B32" s="109"/>
      <c r="C32" s="107"/>
      <c r="D32" s="133">
        <v>4524000004</v>
      </c>
      <c r="E32" s="94">
        <v>2400</v>
      </c>
      <c r="F32" s="14"/>
      <c r="G32" s="16">
        <f t="shared" si="2"/>
        <v>1478105.0600000003</v>
      </c>
    </row>
    <row r="33" spans="1:7" x14ac:dyDescent="0.25">
      <c r="A33" s="108">
        <v>45768</v>
      </c>
      <c r="B33" s="109"/>
      <c r="C33" s="107"/>
      <c r="D33" s="133">
        <v>4524000008</v>
      </c>
      <c r="E33" s="116">
        <v>36461.06</v>
      </c>
      <c r="F33" s="14">
        <f>C23-E33</f>
        <v>9.0000000003783498E-2</v>
      </c>
      <c r="G33" s="16">
        <f t="shared" si="2"/>
        <v>1441643.9100000004</v>
      </c>
    </row>
    <row r="34" spans="1:7" x14ac:dyDescent="0.25">
      <c r="A34" s="108">
        <v>45779</v>
      </c>
      <c r="B34" s="109"/>
      <c r="C34" s="107"/>
      <c r="D34" s="133">
        <v>4524000008</v>
      </c>
      <c r="E34" s="94">
        <v>858278.16</v>
      </c>
      <c r="F34" s="14">
        <f>C24-E34</f>
        <v>51427.829999999958</v>
      </c>
      <c r="G34" s="16">
        <f t="shared" si="2"/>
        <v>531937.92000000039</v>
      </c>
    </row>
    <row r="35" spans="1:7" x14ac:dyDescent="0.25">
      <c r="A35" s="108">
        <v>45779</v>
      </c>
      <c r="B35" s="109"/>
      <c r="C35" s="107"/>
      <c r="D35" s="133">
        <v>4524000002</v>
      </c>
      <c r="E35" s="94">
        <v>109500</v>
      </c>
      <c r="F35" s="14"/>
      <c r="G35" s="16">
        <f t="shared" si="2"/>
        <v>422437.92000000039</v>
      </c>
    </row>
    <row r="36" spans="1:7" x14ac:dyDescent="0.25">
      <c r="A36" s="108">
        <v>45783</v>
      </c>
      <c r="B36" s="109">
        <v>450</v>
      </c>
      <c r="C36" s="107">
        <v>476432.68</v>
      </c>
      <c r="D36" s="136" t="s">
        <v>65</v>
      </c>
      <c r="E36" s="94"/>
      <c r="F36" s="14"/>
      <c r="G36" s="16">
        <f t="shared" si="2"/>
        <v>898870.60000000033</v>
      </c>
    </row>
    <row r="37" spans="1:7" x14ac:dyDescent="0.25">
      <c r="A37" s="108">
        <v>45783</v>
      </c>
      <c r="B37" s="109">
        <v>35</v>
      </c>
      <c r="C37" s="107">
        <v>47025.84</v>
      </c>
      <c r="D37" s="136" t="s">
        <v>66</v>
      </c>
      <c r="E37" s="94"/>
      <c r="F37" s="14"/>
      <c r="G37" s="16">
        <f t="shared" si="2"/>
        <v>945896.44000000029</v>
      </c>
    </row>
    <row r="38" spans="1:7" x14ac:dyDescent="0.25">
      <c r="A38" s="108">
        <v>45783</v>
      </c>
      <c r="B38" s="109">
        <v>21</v>
      </c>
      <c r="C38" s="107">
        <v>131807</v>
      </c>
      <c r="D38" s="136" t="s">
        <v>67</v>
      </c>
      <c r="E38" s="94"/>
      <c r="F38" s="14"/>
      <c r="G38" s="16">
        <f t="shared" si="2"/>
        <v>1077703.4400000004</v>
      </c>
    </row>
    <row r="39" spans="1:7" x14ac:dyDescent="0.25">
      <c r="A39" s="108">
        <v>45786</v>
      </c>
      <c r="B39" s="109">
        <v>23</v>
      </c>
      <c r="C39" s="107">
        <v>1062998.8700000001</v>
      </c>
      <c r="D39" s="136" t="s">
        <v>68</v>
      </c>
      <c r="E39" s="94"/>
      <c r="F39" s="14"/>
      <c r="G39" s="16">
        <f t="shared" si="2"/>
        <v>2140702.3100000005</v>
      </c>
    </row>
    <row r="40" spans="1:7" x14ac:dyDescent="0.25">
      <c r="A40" s="108">
        <v>45796</v>
      </c>
      <c r="B40" s="109"/>
      <c r="C40" s="107"/>
      <c r="D40" s="133">
        <v>4524000013</v>
      </c>
      <c r="E40" s="94">
        <v>12862.82</v>
      </c>
      <c r="F40" s="14"/>
      <c r="G40" s="16">
        <f t="shared" si="2"/>
        <v>2127839.4900000007</v>
      </c>
    </row>
    <row r="41" spans="1:7" x14ac:dyDescent="0.25">
      <c r="A41" s="108">
        <v>45810</v>
      </c>
      <c r="B41" s="109">
        <v>10</v>
      </c>
      <c r="C41" s="107">
        <v>88000</v>
      </c>
      <c r="D41" s="136" t="s">
        <v>71</v>
      </c>
      <c r="E41" s="143"/>
      <c r="F41" s="14"/>
      <c r="G41" s="16">
        <f t="shared" si="2"/>
        <v>2215839.4900000007</v>
      </c>
    </row>
    <row r="42" spans="1:7" x14ac:dyDescent="0.25">
      <c r="A42" s="108">
        <v>45810</v>
      </c>
      <c r="B42" s="109">
        <v>276</v>
      </c>
      <c r="C42" s="107">
        <v>322011.03999999998</v>
      </c>
      <c r="D42" s="51" t="s">
        <v>72</v>
      </c>
      <c r="E42" s="94"/>
      <c r="F42" s="14"/>
      <c r="G42" s="16">
        <f t="shared" si="2"/>
        <v>2537850.5300000007</v>
      </c>
    </row>
    <row r="43" spans="1:7" x14ac:dyDescent="0.25">
      <c r="A43" s="122">
        <v>45810</v>
      </c>
      <c r="B43" s="134">
        <v>14</v>
      </c>
      <c r="C43" s="11">
        <v>22466.78</v>
      </c>
      <c r="D43" s="51" t="s">
        <v>73</v>
      </c>
      <c r="E43" s="14"/>
      <c r="F43" s="14"/>
      <c r="G43" s="16">
        <f t="shared" si="2"/>
        <v>2560317.3100000005</v>
      </c>
    </row>
    <row r="44" spans="1:7" x14ac:dyDescent="0.25">
      <c r="A44" s="122">
        <v>45810</v>
      </c>
      <c r="B44" s="101"/>
      <c r="C44" s="11"/>
      <c r="D44" s="133" t="s">
        <v>74</v>
      </c>
      <c r="E44" s="14">
        <v>326365.49</v>
      </c>
      <c r="F44" s="14">
        <f>C29-E44</f>
        <v>711.60999999998603</v>
      </c>
      <c r="G44" s="16">
        <f t="shared" si="2"/>
        <v>2233240.2100000004</v>
      </c>
    </row>
    <row r="45" spans="1:7" x14ac:dyDescent="0.25">
      <c r="A45" s="122">
        <v>45821</v>
      </c>
      <c r="B45" s="101"/>
      <c r="C45" s="11"/>
      <c r="D45" s="63" t="s">
        <v>75</v>
      </c>
      <c r="E45" s="14">
        <v>82500</v>
      </c>
      <c r="F45" s="14">
        <f>C30-E45</f>
        <v>0</v>
      </c>
      <c r="G45" s="16">
        <f t="shared" si="2"/>
        <v>2150740.2100000004</v>
      </c>
    </row>
    <row r="46" spans="1:7" x14ac:dyDescent="0.25">
      <c r="A46" s="124">
        <v>45839</v>
      </c>
      <c r="B46" s="125"/>
      <c r="C46" s="14"/>
      <c r="D46" s="88" t="s">
        <v>77</v>
      </c>
      <c r="E46" s="86">
        <v>131807</v>
      </c>
      <c r="F46" s="14"/>
      <c r="G46" s="16">
        <f t="shared" si="2"/>
        <v>2018933.2100000004</v>
      </c>
    </row>
    <row r="47" spans="1:7" x14ac:dyDescent="0.25">
      <c r="A47" s="124">
        <v>45841</v>
      </c>
      <c r="B47" s="125" t="s">
        <v>78</v>
      </c>
      <c r="C47" s="14">
        <v>82500</v>
      </c>
      <c r="D47" s="136" t="s">
        <v>79</v>
      </c>
      <c r="E47" s="73"/>
      <c r="F47" s="14"/>
      <c r="G47" s="16">
        <f t="shared" si="2"/>
        <v>2101433.2100000004</v>
      </c>
    </row>
    <row r="48" spans="1:7" x14ac:dyDescent="0.25">
      <c r="A48" s="124">
        <v>45841</v>
      </c>
      <c r="B48" s="125" t="s">
        <v>80</v>
      </c>
      <c r="C48" s="14">
        <v>1065021.8</v>
      </c>
      <c r="D48" s="136" t="s">
        <v>81</v>
      </c>
      <c r="E48" s="73"/>
      <c r="F48" s="14"/>
      <c r="G48" s="16">
        <f t="shared" si="2"/>
        <v>3166455.0100000007</v>
      </c>
    </row>
    <row r="49" spans="1:7" x14ac:dyDescent="0.25">
      <c r="A49" s="124">
        <v>45841</v>
      </c>
      <c r="B49" s="125" t="s">
        <v>82</v>
      </c>
      <c r="C49" s="14">
        <v>26358.69</v>
      </c>
      <c r="D49" s="133" t="s">
        <v>83</v>
      </c>
      <c r="E49" s="14"/>
      <c r="F49" s="14"/>
      <c r="G49" s="16">
        <f t="shared" si="2"/>
        <v>3192813.7000000007</v>
      </c>
    </row>
    <row r="50" spans="1:7" x14ac:dyDescent="0.25">
      <c r="A50" s="124">
        <v>45854</v>
      </c>
      <c r="B50" s="125" t="s">
        <v>84</v>
      </c>
      <c r="C50" s="14">
        <v>551212.02</v>
      </c>
      <c r="D50" s="136" t="s">
        <v>85</v>
      </c>
      <c r="E50" s="14"/>
      <c r="F50" s="14"/>
      <c r="G50" s="16">
        <f t="shared" si="2"/>
        <v>3744025.7200000007</v>
      </c>
    </row>
    <row r="51" spans="1:7" x14ac:dyDescent="0.25">
      <c r="A51" s="124">
        <v>45867</v>
      </c>
      <c r="B51" s="125"/>
      <c r="C51" s="14"/>
      <c r="D51" s="133" t="s">
        <v>86</v>
      </c>
      <c r="E51" s="86">
        <v>476432.68</v>
      </c>
      <c r="F51" s="14"/>
      <c r="G51" s="16">
        <f t="shared" si="2"/>
        <v>3267593.0400000005</v>
      </c>
    </row>
    <row r="52" spans="1:7" x14ac:dyDescent="0.25">
      <c r="A52" s="124">
        <v>45867</v>
      </c>
      <c r="B52" s="125"/>
      <c r="C52" s="14"/>
      <c r="D52" s="133" t="s">
        <v>87</v>
      </c>
      <c r="E52" s="86">
        <v>46912.23</v>
      </c>
      <c r="F52" s="14">
        <f>C37-E52</f>
        <v>113.60999999999331</v>
      </c>
      <c r="G52" s="16">
        <f t="shared" si="2"/>
        <v>3220567.2000000007</v>
      </c>
    </row>
    <row r="53" spans="1:7" x14ac:dyDescent="0.25">
      <c r="A53" s="124">
        <v>45867</v>
      </c>
      <c r="B53" s="125"/>
      <c r="C53" s="14"/>
      <c r="D53" s="133" t="s">
        <v>88</v>
      </c>
      <c r="E53" s="86">
        <v>543388.01</v>
      </c>
      <c r="F53" s="14">
        <f>C39-E53</f>
        <v>519610.8600000001</v>
      </c>
      <c r="G53" s="16">
        <f t="shared" si="2"/>
        <v>2157568.3300000005</v>
      </c>
    </row>
    <row r="54" spans="1:7" x14ac:dyDescent="0.25">
      <c r="A54" s="124">
        <v>45873</v>
      </c>
      <c r="B54" s="125" t="s">
        <v>93</v>
      </c>
      <c r="C54" s="14">
        <v>569811.51</v>
      </c>
      <c r="D54" s="136" t="s">
        <v>94</v>
      </c>
      <c r="E54" s="14"/>
      <c r="F54" s="14"/>
      <c r="G54" s="16">
        <f t="shared" si="2"/>
        <v>2727379.8400000008</v>
      </c>
    </row>
    <row r="55" spans="1:7" x14ac:dyDescent="0.25">
      <c r="A55" s="124">
        <v>45873</v>
      </c>
      <c r="B55" s="125" t="s">
        <v>95</v>
      </c>
      <c r="C55" s="14">
        <v>36797.39</v>
      </c>
      <c r="D55" s="136" t="s">
        <v>96</v>
      </c>
      <c r="E55" s="14"/>
      <c r="F55" s="14"/>
      <c r="G55" s="16">
        <f t="shared" si="2"/>
        <v>2764177.2300000009</v>
      </c>
    </row>
    <row r="56" spans="1:7" x14ac:dyDescent="0.25">
      <c r="A56" s="124">
        <v>45873</v>
      </c>
      <c r="B56" s="125" t="s">
        <v>97</v>
      </c>
      <c r="C56" s="14">
        <v>184500</v>
      </c>
      <c r="D56" s="136" t="s">
        <v>98</v>
      </c>
      <c r="E56" s="14"/>
      <c r="F56" s="14"/>
      <c r="G56" s="16">
        <f t="shared" si="2"/>
        <v>2948677.2300000009</v>
      </c>
    </row>
    <row r="57" spans="1:7" x14ac:dyDescent="0.25">
      <c r="A57" s="124">
        <v>45873</v>
      </c>
      <c r="B57" s="125"/>
      <c r="C57" s="14"/>
      <c r="D57" s="133" t="s">
        <v>99</v>
      </c>
      <c r="E57" s="86">
        <v>321230.8</v>
      </c>
      <c r="F57" s="14">
        <f>C42-E57</f>
        <v>780.23999999999069</v>
      </c>
      <c r="G57" s="16">
        <f t="shared" si="2"/>
        <v>2626666.1900000009</v>
      </c>
    </row>
    <row r="58" spans="1:7" x14ac:dyDescent="0.25">
      <c r="A58" s="124">
        <v>45876</v>
      </c>
      <c r="B58" s="125"/>
      <c r="C58" s="14"/>
      <c r="D58" s="133" t="s">
        <v>100</v>
      </c>
      <c r="E58" s="86">
        <v>88000</v>
      </c>
      <c r="F58" s="14">
        <f>C41-E58</f>
        <v>0</v>
      </c>
      <c r="G58" s="16">
        <f t="shared" si="2"/>
        <v>2538666.1900000009</v>
      </c>
    </row>
    <row r="59" spans="1:7" x14ac:dyDescent="0.25">
      <c r="A59" s="124">
        <v>45877</v>
      </c>
      <c r="B59" s="125"/>
      <c r="C59" s="14"/>
      <c r="D59" s="133" t="s">
        <v>86</v>
      </c>
      <c r="E59" s="87">
        <v>22466.78</v>
      </c>
      <c r="F59" s="14">
        <f>C43-E59</f>
        <v>0</v>
      </c>
      <c r="G59" s="16">
        <f t="shared" si="2"/>
        <v>2516199.4100000011</v>
      </c>
    </row>
    <row r="60" spans="1:7" x14ac:dyDescent="0.25">
      <c r="A60" s="124">
        <v>45903</v>
      </c>
      <c r="B60" s="125"/>
      <c r="C60" s="14"/>
      <c r="D60" s="133" t="s">
        <v>104</v>
      </c>
      <c r="E60" s="86">
        <v>975042.54</v>
      </c>
      <c r="F60" s="14">
        <f>C48-E60</f>
        <v>89979.260000000009</v>
      </c>
      <c r="G60" s="16">
        <f t="shared" si="2"/>
        <v>1451177.610000001</v>
      </c>
    </row>
    <row r="61" spans="1:7" x14ac:dyDescent="0.25">
      <c r="A61" s="124">
        <v>45903</v>
      </c>
      <c r="B61" s="125"/>
      <c r="C61" s="14"/>
      <c r="D61" s="133" t="s">
        <v>105</v>
      </c>
      <c r="E61" s="86">
        <v>26149.87</v>
      </c>
      <c r="F61" s="14">
        <f>C49-E61</f>
        <v>208.81999999999971</v>
      </c>
      <c r="G61" s="16">
        <f t="shared" si="2"/>
        <v>1424818.9200000011</v>
      </c>
    </row>
    <row r="62" spans="1:7" x14ac:dyDescent="0.25">
      <c r="A62" s="124">
        <v>45903</v>
      </c>
      <c r="B62" s="125" t="s">
        <v>62</v>
      </c>
      <c r="C62" s="14">
        <v>136000</v>
      </c>
      <c r="D62" s="136" t="s">
        <v>106</v>
      </c>
      <c r="E62" s="14"/>
      <c r="F62" s="14"/>
      <c r="G62" s="16">
        <f t="shared" si="2"/>
        <v>1560818.9200000011</v>
      </c>
    </row>
    <row r="63" spans="1:7" x14ac:dyDescent="0.25">
      <c r="A63" s="124">
        <v>45903</v>
      </c>
      <c r="B63" s="125" t="s">
        <v>107</v>
      </c>
      <c r="C63" s="14">
        <v>435465.52</v>
      </c>
      <c r="D63" s="136" t="s">
        <v>108</v>
      </c>
      <c r="E63" s="14"/>
      <c r="F63" s="14"/>
      <c r="G63" s="16">
        <f t="shared" si="2"/>
        <v>1996284.4400000011</v>
      </c>
    </row>
    <row r="64" spans="1:7" x14ac:dyDescent="0.25">
      <c r="A64" s="124">
        <v>45903</v>
      </c>
      <c r="B64" s="125" t="s">
        <v>109</v>
      </c>
      <c r="C64" s="14">
        <v>20903.03</v>
      </c>
      <c r="D64" s="136" t="s">
        <v>110</v>
      </c>
      <c r="E64" s="14"/>
      <c r="F64" s="14"/>
      <c r="G64" s="16">
        <f t="shared" si="2"/>
        <v>2017187.4700000011</v>
      </c>
    </row>
    <row r="65" spans="1:7" x14ac:dyDescent="0.25">
      <c r="A65" s="124">
        <v>45904</v>
      </c>
      <c r="B65" s="125"/>
      <c r="C65" s="14"/>
      <c r="D65" s="133" t="s">
        <v>111</v>
      </c>
      <c r="E65" s="86">
        <v>71500</v>
      </c>
      <c r="F65" s="86">
        <f>C47-E65</f>
        <v>11000</v>
      </c>
      <c r="G65" s="16">
        <f t="shared" si="2"/>
        <v>1934687.4700000011</v>
      </c>
    </row>
    <row r="66" spans="1:7" x14ac:dyDescent="0.25">
      <c r="A66" s="124">
        <v>45916</v>
      </c>
      <c r="B66" s="125"/>
      <c r="C66" s="14"/>
      <c r="D66" s="136" t="s">
        <v>112</v>
      </c>
      <c r="E66" s="86">
        <v>147818.71</v>
      </c>
      <c r="F66" s="86">
        <f>C50-E66</f>
        <v>403393.31000000006</v>
      </c>
      <c r="G66" s="16">
        <f t="shared" si="2"/>
        <v>1383475.4500000011</v>
      </c>
    </row>
    <row r="67" spans="1:7" x14ac:dyDescent="0.25">
      <c r="A67" s="124">
        <v>45931</v>
      </c>
      <c r="B67" s="125"/>
      <c r="C67" s="14"/>
      <c r="D67" s="133" t="s">
        <v>100</v>
      </c>
      <c r="E67" s="86">
        <v>174000</v>
      </c>
      <c r="F67" s="86">
        <f>C56-E67</f>
        <v>10500</v>
      </c>
      <c r="G67" s="16">
        <f t="shared" si="2"/>
        <v>1198975.4500000011</v>
      </c>
    </row>
    <row r="68" spans="1:7" x14ac:dyDescent="0.25">
      <c r="A68" s="124">
        <v>45931</v>
      </c>
      <c r="B68" s="125"/>
      <c r="C68" s="14"/>
      <c r="D68" s="133" t="s">
        <v>111</v>
      </c>
      <c r="E68" s="86">
        <v>36631.33</v>
      </c>
      <c r="F68" s="86">
        <f>C55-E68</f>
        <v>166.05999999999767</v>
      </c>
      <c r="G68" s="16">
        <f t="shared" si="2"/>
        <v>1162178.0600000012</v>
      </c>
    </row>
    <row r="69" spans="1:7" x14ac:dyDescent="0.25">
      <c r="A69" s="124">
        <v>45933</v>
      </c>
      <c r="B69" s="125" t="s">
        <v>116</v>
      </c>
      <c r="C69" s="14">
        <v>491599.53</v>
      </c>
      <c r="D69" s="136" t="s">
        <v>117</v>
      </c>
      <c r="E69" s="14"/>
      <c r="F69" s="14"/>
      <c r="G69" s="16">
        <f t="shared" si="2"/>
        <v>1653777.5900000012</v>
      </c>
    </row>
    <row r="70" spans="1:7" x14ac:dyDescent="0.25">
      <c r="A70" s="124">
        <v>45933</v>
      </c>
      <c r="B70" s="125" t="s">
        <v>118</v>
      </c>
      <c r="C70" s="14">
        <v>44703.14</v>
      </c>
      <c r="D70" s="136" t="s">
        <v>119</v>
      </c>
      <c r="E70" s="14"/>
      <c r="F70" s="14"/>
      <c r="G70" s="16">
        <f t="shared" si="2"/>
        <v>1698480.7300000011</v>
      </c>
    </row>
    <row r="71" spans="1:7" x14ac:dyDescent="0.25">
      <c r="A71" s="124">
        <v>45933</v>
      </c>
      <c r="B71" s="125" t="s">
        <v>120</v>
      </c>
      <c r="C71" s="14">
        <v>93500</v>
      </c>
      <c r="D71" s="136" t="s">
        <v>122</v>
      </c>
      <c r="E71" s="14"/>
      <c r="F71" s="14"/>
      <c r="G71" s="16">
        <f t="shared" si="2"/>
        <v>1791980.7300000011</v>
      </c>
    </row>
    <row r="72" spans="1:7" ht="15.75" thickBot="1" x14ac:dyDescent="0.3">
      <c r="A72" s="124">
        <v>45935</v>
      </c>
      <c r="B72" s="125"/>
      <c r="C72" s="14"/>
      <c r="D72" s="133" t="s">
        <v>121</v>
      </c>
      <c r="E72" s="86">
        <v>559927.52</v>
      </c>
      <c r="F72" s="14">
        <f>C54-E72</f>
        <v>9883.9899999999907</v>
      </c>
      <c r="G72" s="16">
        <f t="shared" si="2"/>
        <v>1222169.2200000011</v>
      </c>
    </row>
    <row r="73" spans="1:7" hidden="1" x14ac:dyDescent="0.25">
      <c r="A73" s="124"/>
      <c r="B73" s="125"/>
      <c r="C73" s="14"/>
      <c r="D73" s="136"/>
      <c r="E73" s="14"/>
      <c r="F73" s="14"/>
      <c r="G73" s="16">
        <f t="shared" si="2"/>
        <v>1222169.2200000011</v>
      </c>
    </row>
    <row r="74" spans="1:7" hidden="1" x14ac:dyDescent="0.25">
      <c r="A74" s="124"/>
      <c r="B74" s="125"/>
      <c r="C74" s="14"/>
      <c r="D74" s="136"/>
      <c r="E74" s="14"/>
      <c r="F74" s="14"/>
      <c r="G74" s="16">
        <f t="shared" si="2"/>
        <v>1222169.2200000011</v>
      </c>
    </row>
    <row r="75" spans="1:7" hidden="1" x14ac:dyDescent="0.25">
      <c r="A75" s="124"/>
      <c r="B75" s="125"/>
      <c r="C75" s="14"/>
      <c r="D75" s="136"/>
      <c r="E75" s="14"/>
      <c r="F75" s="14"/>
      <c r="G75" s="16">
        <f t="shared" si="2"/>
        <v>1222169.2200000011</v>
      </c>
    </row>
    <row r="76" spans="1:7" hidden="1" x14ac:dyDescent="0.25">
      <c r="A76" s="124"/>
      <c r="B76" s="125"/>
      <c r="C76" s="14"/>
      <c r="D76" s="136"/>
      <c r="E76" s="14"/>
      <c r="F76" s="14"/>
      <c r="G76" s="16">
        <f t="shared" si="2"/>
        <v>1222169.2200000011</v>
      </c>
    </row>
    <row r="77" spans="1:7" hidden="1" x14ac:dyDescent="0.25">
      <c r="A77" s="124"/>
      <c r="B77" s="125"/>
      <c r="C77" s="14"/>
      <c r="D77" s="136"/>
      <c r="E77" s="14"/>
      <c r="F77" s="14"/>
      <c r="G77" s="16">
        <f t="shared" si="2"/>
        <v>1222169.2200000011</v>
      </c>
    </row>
    <row r="78" spans="1:7" hidden="1" x14ac:dyDescent="0.25">
      <c r="A78" s="124"/>
      <c r="B78" s="125"/>
      <c r="C78" s="14"/>
      <c r="D78" s="136"/>
      <c r="E78" s="14"/>
      <c r="F78" s="14"/>
      <c r="G78" s="16">
        <f t="shared" si="2"/>
        <v>1222169.2200000011</v>
      </c>
    </row>
    <row r="79" spans="1:7" hidden="1" x14ac:dyDescent="0.25">
      <c r="A79" s="124"/>
      <c r="B79" s="125"/>
      <c r="C79" s="14"/>
      <c r="D79" s="136"/>
      <c r="E79" s="14"/>
      <c r="F79" s="14"/>
      <c r="G79" s="16">
        <f t="shared" si="2"/>
        <v>1222169.2200000011</v>
      </c>
    </row>
    <row r="80" spans="1:7" hidden="1" x14ac:dyDescent="0.25">
      <c r="A80" s="124"/>
      <c r="B80" s="125"/>
      <c r="C80" s="14"/>
      <c r="D80" s="136"/>
      <c r="E80" s="14"/>
      <c r="F80" s="14"/>
      <c r="G80" s="16">
        <f t="shared" si="2"/>
        <v>1222169.2200000011</v>
      </c>
    </row>
    <row r="81" spans="1:12" hidden="1" x14ac:dyDescent="0.25">
      <c r="A81" s="124"/>
      <c r="B81" s="125"/>
      <c r="C81" s="14"/>
      <c r="D81" s="133"/>
      <c r="E81" s="87"/>
      <c r="F81" s="14"/>
      <c r="G81" s="16">
        <f t="shared" si="2"/>
        <v>1222169.2200000011</v>
      </c>
    </row>
    <row r="82" spans="1:12" hidden="1" x14ac:dyDescent="0.25">
      <c r="A82" s="124"/>
      <c r="B82" s="125"/>
      <c r="C82" s="14"/>
      <c r="D82" s="133"/>
      <c r="E82" s="87"/>
      <c r="F82" s="14"/>
      <c r="G82" s="16">
        <f t="shared" si="2"/>
        <v>1222169.2200000011</v>
      </c>
    </row>
    <row r="83" spans="1:12" hidden="1" x14ac:dyDescent="0.25">
      <c r="A83" s="124"/>
      <c r="B83" s="125"/>
      <c r="C83" s="14"/>
      <c r="D83" s="133"/>
      <c r="E83" s="87"/>
      <c r="F83" s="14"/>
      <c r="G83" s="16">
        <f t="shared" si="2"/>
        <v>1222169.2200000011</v>
      </c>
    </row>
    <row r="84" spans="1:12" hidden="1" x14ac:dyDescent="0.25">
      <c r="A84" s="124"/>
      <c r="B84" s="125"/>
      <c r="C84" s="14"/>
      <c r="D84" s="133"/>
      <c r="E84" s="87"/>
      <c r="F84" s="14"/>
      <c r="G84" s="16">
        <f t="shared" si="2"/>
        <v>1222169.2200000011</v>
      </c>
    </row>
    <row r="85" spans="1:12" hidden="1" x14ac:dyDescent="0.25">
      <c r="A85" s="124"/>
      <c r="B85" s="125"/>
      <c r="C85" s="14"/>
      <c r="D85" s="133"/>
      <c r="E85" s="87"/>
      <c r="F85" s="14"/>
      <c r="G85" s="16">
        <f t="shared" si="2"/>
        <v>1222169.2200000011</v>
      </c>
    </row>
    <row r="86" spans="1:12" hidden="1" x14ac:dyDescent="0.25">
      <c r="A86" s="108"/>
      <c r="B86" s="109"/>
      <c r="C86" s="107"/>
      <c r="D86" s="133"/>
      <c r="E86" s="94"/>
      <c r="F86" s="14"/>
      <c r="G86" s="16">
        <f t="shared" si="2"/>
        <v>1222169.2200000011</v>
      </c>
    </row>
    <row r="87" spans="1:12" hidden="1" x14ac:dyDescent="0.25">
      <c r="A87" s="108"/>
      <c r="B87" s="109"/>
      <c r="C87" s="107"/>
      <c r="D87" s="133"/>
      <c r="E87" s="94"/>
      <c r="F87" s="14"/>
      <c r="G87" s="16">
        <f t="shared" si="2"/>
        <v>1222169.2200000011</v>
      </c>
    </row>
    <row r="88" spans="1:12" hidden="1" x14ac:dyDescent="0.25">
      <c r="A88" s="122"/>
      <c r="B88" s="101"/>
      <c r="C88" s="11"/>
      <c r="D88" s="88"/>
      <c r="E88" s="116"/>
      <c r="F88" s="14"/>
      <c r="G88" s="16">
        <f t="shared" si="2"/>
        <v>1222169.2200000011</v>
      </c>
    </row>
    <row r="89" spans="1:12" hidden="1" x14ac:dyDescent="0.25">
      <c r="A89" s="122"/>
      <c r="B89" s="101"/>
      <c r="C89" s="11"/>
      <c r="D89" s="63"/>
      <c r="E89" s="116"/>
      <c r="F89" s="14"/>
      <c r="G89" s="16">
        <f t="shared" si="2"/>
        <v>1222169.2200000011</v>
      </c>
    </row>
    <row r="90" spans="1:12" ht="15.75" hidden="1" thickBot="1" x14ac:dyDescent="0.3">
      <c r="A90" s="124"/>
      <c r="B90" s="125"/>
      <c r="C90" s="14"/>
      <c r="D90" s="88"/>
      <c r="E90" s="14"/>
      <c r="F90" s="14"/>
      <c r="G90" s="16">
        <f t="shared" ref="G90" si="3">+G89+C90-(E90+F90)</f>
        <v>1222169.2200000011</v>
      </c>
    </row>
    <row r="91" spans="1:12" ht="15.75" thickBot="1" x14ac:dyDescent="0.3">
      <c r="A91" s="66" t="s">
        <v>20</v>
      </c>
      <c r="B91" s="67"/>
      <c r="C91" s="68">
        <f>SUM(C5:C90)</f>
        <v>9229446.459999999</v>
      </c>
      <c r="D91" s="68"/>
      <c r="E91" s="68">
        <f>SUM(E5:E90)</f>
        <v>10549126.27</v>
      </c>
      <c r="F91" s="68">
        <f>SUM(F5:F90)</f>
        <v>1378705.9999999998</v>
      </c>
      <c r="G91" s="69">
        <f>G3+C91-E91-F91</f>
        <v>1222169.219999999</v>
      </c>
    </row>
    <row r="94" spans="1:12" x14ac:dyDescent="0.25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</row>
    <row r="95" spans="1:12" x14ac:dyDescent="0.25">
      <c r="A95" s="159"/>
      <c r="B95" s="159"/>
      <c r="C95" s="159"/>
      <c r="D95" s="159"/>
      <c r="E95" s="159"/>
      <c r="F95" s="159"/>
      <c r="G95" s="159"/>
      <c r="H95" s="159"/>
      <c r="I95" s="159"/>
      <c r="J95" s="159"/>
      <c r="K95" s="41"/>
      <c r="L95" s="41"/>
    </row>
    <row r="96" spans="1:12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</row>
    <row r="97" spans="1:12" x14ac:dyDescent="0.25">
      <c r="A97" s="158"/>
      <c r="B97" s="158"/>
      <c r="C97" s="42"/>
      <c r="H97" s="158"/>
      <c r="I97" s="158"/>
      <c r="J97" s="158"/>
      <c r="K97" s="42"/>
      <c r="L97" s="42"/>
    </row>
    <row r="98" spans="1:12" x14ac:dyDescent="0.25">
      <c r="A98" s="158"/>
      <c r="B98" s="158"/>
      <c r="C98" s="42"/>
      <c r="H98" s="158"/>
      <c r="I98" s="158"/>
      <c r="J98" s="158"/>
      <c r="K98" s="42"/>
      <c r="L98" s="42"/>
    </row>
    <row r="101" spans="1:12" x14ac:dyDescent="0.25">
      <c r="A101" s="158"/>
      <c r="B101" s="158"/>
      <c r="C101" s="42"/>
      <c r="H101" s="158"/>
      <c r="I101" s="158"/>
      <c r="J101" s="158"/>
      <c r="K101" s="42"/>
      <c r="L101" s="42"/>
    </row>
    <row r="102" spans="1:12" x14ac:dyDescent="0.25">
      <c r="A102" s="160"/>
      <c r="B102" s="160"/>
      <c r="C102" s="43"/>
      <c r="H102" s="160"/>
      <c r="I102" s="160"/>
      <c r="J102" s="160"/>
      <c r="K102" s="43"/>
      <c r="L102" s="43"/>
    </row>
    <row r="103" spans="1:12" x14ac:dyDescent="0.25">
      <c r="A103" s="44"/>
      <c r="B103" s="44"/>
      <c r="C103" s="44"/>
    </row>
    <row r="104" spans="1:12" x14ac:dyDescent="0.25">
      <c r="A104" s="158"/>
      <c r="B104" s="158"/>
      <c r="C104" s="158"/>
      <c r="D104" s="158"/>
      <c r="E104" s="158"/>
      <c r="F104" s="158"/>
      <c r="G104" s="158"/>
      <c r="H104" s="158"/>
      <c r="I104" s="158"/>
      <c r="J104" s="158"/>
      <c r="K104" s="42"/>
      <c r="L104" s="42"/>
    </row>
    <row r="105" spans="1:12" x14ac:dyDescent="0.25"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</row>
    <row r="106" spans="1:12" x14ac:dyDescent="0.25">
      <c r="A106" s="44"/>
      <c r="B106" s="44"/>
      <c r="C106" s="44"/>
      <c r="D106" s="158"/>
      <c r="E106" s="158"/>
      <c r="F106" s="158"/>
      <c r="G106" s="44"/>
      <c r="H106" s="44"/>
      <c r="I106" s="44"/>
      <c r="J106" s="44"/>
      <c r="K106" s="42"/>
      <c r="L106" s="42"/>
    </row>
    <row r="107" spans="1:12" x14ac:dyDescent="0.25">
      <c r="A107" s="158"/>
      <c r="B107" s="158"/>
      <c r="C107" s="158"/>
      <c r="D107" s="158"/>
      <c r="E107" s="158"/>
      <c r="F107" s="158"/>
      <c r="G107" s="158"/>
      <c r="H107" s="158"/>
      <c r="I107" s="158"/>
      <c r="J107" s="158"/>
      <c r="K107" s="42"/>
      <c r="L107" s="42"/>
    </row>
  </sheetData>
  <mergeCells count="13">
    <mergeCell ref="A98:B98"/>
    <mergeCell ref="H98:J98"/>
    <mergeCell ref="A2:G2"/>
    <mergeCell ref="A95:J95"/>
    <mergeCell ref="A97:B97"/>
    <mergeCell ref="H97:J97"/>
    <mergeCell ref="A107:J107"/>
    <mergeCell ref="A101:B101"/>
    <mergeCell ref="H101:J101"/>
    <mergeCell ref="A102:B102"/>
    <mergeCell ref="H102:J102"/>
    <mergeCell ref="A104:J104"/>
    <mergeCell ref="D106:F106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9"/>
  <sheetViews>
    <sheetView workbookViewId="0">
      <selection activeCell="A15" sqref="A15:XFD16"/>
    </sheetView>
  </sheetViews>
  <sheetFormatPr baseColWidth="10" defaultRowHeight="15" x14ac:dyDescent="0.25"/>
  <cols>
    <col min="3" max="3" width="13" customWidth="1"/>
    <col min="4" max="4" width="19.28515625" customWidth="1"/>
    <col min="5" max="5" width="16.28515625" customWidth="1"/>
    <col min="6" max="6" width="18.7109375" customWidth="1"/>
    <col min="7" max="7" width="19.42578125" customWidth="1"/>
  </cols>
  <sheetData>
    <row r="1" spans="1:7" ht="15.75" thickBot="1" x14ac:dyDescent="0.3"/>
    <row r="2" spans="1:7" ht="15.75" thickBot="1" x14ac:dyDescent="0.3">
      <c r="A2" s="176" t="s">
        <v>27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>
        <v>0</v>
      </c>
      <c r="C5" s="11">
        <v>0</v>
      </c>
      <c r="D5" s="27"/>
      <c r="E5" s="15"/>
      <c r="F5" s="14"/>
      <c r="G5" s="16">
        <f>+$G$3+C5-(E5+F5)</f>
        <v>0</v>
      </c>
    </row>
    <row r="6" spans="1:7" ht="15" customHeight="1" x14ac:dyDescent="0.25">
      <c r="A6" s="28">
        <v>45716</v>
      </c>
      <c r="B6" s="28"/>
      <c r="C6" s="11">
        <v>0</v>
      </c>
      <c r="D6" s="14"/>
      <c r="E6" s="14"/>
      <c r="F6" s="14"/>
      <c r="G6" s="16">
        <f>+G5+C6-(E6+F6)</f>
        <v>0</v>
      </c>
    </row>
    <row r="7" spans="1:7" ht="15" customHeight="1" x14ac:dyDescent="0.25">
      <c r="A7" s="28">
        <v>45747</v>
      </c>
      <c r="B7" s="28"/>
      <c r="C7" s="29">
        <v>0</v>
      </c>
      <c r="D7" s="30"/>
      <c r="E7" s="30"/>
      <c r="F7" s="30"/>
      <c r="G7" s="16">
        <f t="shared" ref="G7:G16" si="0">+G6+C7-(E7+F7)</f>
        <v>0</v>
      </c>
    </row>
    <row r="8" spans="1:7" ht="15" customHeight="1" x14ac:dyDescent="0.25">
      <c r="A8" s="31">
        <v>45777</v>
      </c>
      <c r="B8" s="31"/>
      <c r="C8" s="11">
        <v>0</v>
      </c>
      <c r="D8" s="14"/>
      <c r="E8" s="14"/>
      <c r="F8" s="14"/>
      <c r="G8" s="16">
        <f t="shared" si="0"/>
        <v>0</v>
      </c>
    </row>
    <row r="9" spans="1:7" ht="15" customHeight="1" x14ac:dyDescent="0.25">
      <c r="A9" s="31">
        <v>45808</v>
      </c>
      <c r="B9" s="31"/>
      <c r="C9" s="11">
        <v>0</v>
      </c>
      <c r="D9" s="14"/>
      <c r="E9" s="14"/>
      <c r="F9" s="14"/>
      <c r="G9" s="16">
        <f t="shared" si="0"/>
        <v>0</v>
      </c>
    </row>
    <row r="10" spans="1:7" ht="15" customHeight="1" x14ac:dyDescent="0.25">
      <c r="A10" s="31">
        <v>45838</v>
      </c>
      <c r="B10" s="31"/>
      <c r="C10" s="11">
        <v>0</v>
      </c>
      <c r="D10" s="14"/>
      <c r="E10" s="14"/>
      <c r="F10" s="14"/>
      <c r="G10" s="16">
        <f t="shared" si="0"/>
        <v>0</v>
      </c>
    </row>
    <row r="11" spans="1:7" ht="15" customHeight="1" x14ac:dyDescent="0.25">
      <c r="A11" s="31">
        <v>45868</v>
      </c>
      <c r="B11" s="31"/>
      <c r="C11" s="11">
        <v>0</v>
      </c>
      <c r="D11" s="14"/>
      <c r="E11" s="14"/>
      <c r="F11" s="14"/>
      <c r="G11" s="16">
        <f t="shared" si="0"/>
        <v>0</v>
      </c>
    </row>
    <row r="12" spans="1:7" x14ac:dyDescent="0.25">
      <c r="A12" s="31">
        <v>45900</v>
      </c>
      <c r="B12" s="31"/>
      <c r="C12" s="11">
        <v>0</v>
      </c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>
        <v>0</v>
      </c>
      <c r="D13" s="14"/>
      <c r="E13" s="14"/>
      <c r="F13" s="14"/>
      <c r="G13" s="16">
        <f t="shared" si="0"/>
        <v>0</v>
      </c>
    </row>
    <row r="14" spans="1:7" ht="15" customHeight="1" thickBot="1" x14ac:dyDescent="0.3">
      <c r="A14" s="31">
        <v>45961</v>
      </c>
      <c r="B14" s="31"/>
      <c r="C14" s="11">
        <v>0</v>
      </c>
      <c r="D14" s="14"/>
      <c r="E14" s="14"/>
      <c r="F14" s="14"/>
      <c r="G14" s="16">
        <f t="shared" si="0"/>
        <v>0</v>
      </c>
    </row>
    <row r="15" spans="1:7" ht="15" hidden="1" customHeight="1" x14ac:dyDescent="0.25">
      <c r="A15" s="25">
        <v>45991</v>
      </c>
      <c r="B15" s="25"/>
      <c r="C15" s="11"/>
      <c r="D15" s="11"/>
      <c r="E15" s="14"/>
      <c r="F15" s="14"/>
      <c r="G15" s="16">
        <f t="shared" si="0"/>
        <v>0</v>
      </c>
    </row>
    <row r="16" spans="1:7" ht="15.75" hidden="1" thickBot="1" x14ac:dyDescent="0.3">
      <c r="A16" s="80">
        <v>45961</v>
      </c>
      <c r="B16" s="80"/>
      <c r="C16" s="123">
        <v>0</v>
      </c>
      <c r="D16" s="72"/>
      <c r="E16" s="72"/>
      <c r="F16" s="72"/>
      <c r="G16" s="55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G16</f>
        <v>0</v>
      </c>
    </row>
    <row r="19" spans="1:12" x14ac:dyDescent="0.25">
      <c r="A19" s="158"/>
      <c r="B19" s="158"/>
      <c r="C19" s="42"/>
      <c r="H19" s="158"/>
      <c r="I19" s="158"/>
      <c r="J19" s="158"/>
      <c r="K19" s="42"/>
      <c r="L19" s="42"/>
    </row>
    <row r="20" spans="1:12" x14ac:dyDescent="0.25">
      <c r="A20" s="158"/>
      <c r="B20" s="158"/>
      <c r="C20" s="42"/>
      <c r="H20" s="158"/>
      <c r="I20" s="158"/>
      <c r="J20" s="158"/>
      <c r="K20" s="42"/>
      <c r="L20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4" spans="1:12" x14ac:dyDescent="0.25">
      <c r="A24" s="160"/>
      <c r="B24" s="160"/>
      <c r="C24" s="43"/>
      <c r="H24" s="160"/>
      <c r="I24" s="160"/>
      <c r="J24" s="160"/>
      <c r="K24" s="43"/>
      <c r="L24" s="43"/>
    </row>
    <row r="25" spans="1:12" x14ac:dyDescent="0.25">
      <c r="A25" s="44"/>
      <c r="B25" s="44"/>
      <c r="C25" s="44"/>
    </row>
    <row r="26" spans="1:12" x14ac:dyDescent="0.25">
      <c r="A26" s="158"/>
      <c r="B26" s="158"/>
      <c r="C26" s="158"/>
      <c r="D26" s="158"/>
      <c r="E26" s="158"/>
      <c r="F26" s="158"/>
      <c r="G26" s="158"/>
      <c r="H26" s="158"/>
      <c r="I26" s="158"/>
      <c r="J26" s="158"/>
      <c r="K26" s="42"/>
      <c r="L26" s="42"/>
    </row>
    <row r="27" spans="1:12" x14ac:dyDescent="0.25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4"/>
      <c r="B28" s="44"/>
      <c r="C28" s="44"/>
      <c r="D28" s="158"/>
      <c r="E28" s="158"/>
      <c r="F28" s="158"/>
      <c r="G28" s="44"/>
      <c r="H28" s="44"/>
      <c r="I28" s="44"/>
      <c r="J28" s="44"/>
      <c r="K28" s="42"/>
      <c r="L28" s="42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</sheetData>
  <mergeCells count="12">
    <mergeCell ref="A2:G2"/>
    <mergeCell ref="A26:J26"/>
    <mergeCell ref="D28:F28"/>
    <mergeCell ref="A29:J29"/>
    <mergeCell ref="A20:B20"/>
    <mergeCell ref="H20:J20"/>
    <mergeCell ref="A23:B23"/>
    <mergeCell ref="H23:J23"/>
    <mergeCell ref="A19:B19"/>
    <mergeCell ref="H19:J19"/>
    <mergeCell ref="A24:B24"/>
    <mergeCell ref="H24:J2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2"/>
  <sheetViews>
    <sheetView workbookViewId="0">
      <selection activeCell="G31" sqref="G31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28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52619.11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45665</v>
      </c>
      <c r="B5" s="26">
        <v>15</v>
      </c>
      <c r="C5" s="11">
        <v>10798.3</v>
      </c>
      <c r="D5" s="136" t="s">
        <v>44</v>
      </c>
      <c r="E5" s="15">
        <v>0</v>
      </c>
      <c r="F5" s="14"/>
      <c r="G5" s="16">
        <f>+$G$3+C5-(E5+F5)</f>
        <v>63417.41</v>
      </c>
    </row>
    <row r="6" spans="1:7" x14ac:dyDescent="0.25">
      <c r="A6" s="110">
        <v>45681</v>
      </c>
      <c r="B6" s="26"/>
      <c r="C6" s="11"/>
      <c r="D6" s="136" t="s">
        <v>45</v>
      </c>
      <c r="E6" s="150">
        <v>47167.62</v>
      </c>
      <c r="F6" s="14">
        <v>5451.49</v>
      </c>
      <c r="G6" s="16">
        <f>G5+C6-E6-F6</f>
        <v>10798.300000000001</v>
      </c>
    </row>
    <row r="7" spans="1:7" x14ac:dyDescent="0.25">
      <c r="A7" s="110">
        <v>45691</v>
      </c>
      <c r="B7" s="26">
        <v>22</v>
      </c>
      <c r="C7" s="11">
        <v>24222.38</v>
      </c>
      <c r="D7" s="141" t="s">
        <v>50</v>
      </c>
      <c r="E7" s="150"/>
      <c r="F7" s="14"/>
      <c r="G7" s="16">
        <f t="shared" ref="G7:G20" si="0">G6+C7-E7-F7</f>
        <v>35020.68</v>
      </c>
    </row>
    <row r="8" spans="1:7" x14ac:dyDescent="0.25">
      <c r="A8" s="110">
        <v>45693</v>
      </c>
      <c r="B8" s="26">
        <v>2</v>
      </c>
      <c r="C8" s="11">
        <v>260721.81</v>
      </c>
      <c r="D8" s="141" t="s">
        <v>51</v>
      </c>
      <c r="E8" s="150"/>
      <c r="F8" s="14"/>
      <c r="G8" s="16">
        <f t="shared" si="0"/>
        <v>295742.49</v>
      </c>
    </row>
    <row r="9" spans="1:7" x14ac:dyDescent="0.25">
      <c r="A9" s="110">
        <v>45720</v>
      </c>
      <c r="B9" s="26">
        <v>15</v>
      </c>
      <c r="C9" s="11">
        <v>22737.38</v>
      </c>
      <c r="D9" s="141" t="s">
        <v>56</v>
      </c>
      <c r="E9" s="150"/>
      <c r="F9" s="14"/>
      <c r="G9" s="16">
        <f t="shared" si="0"/>
        <v>318479.87</v>
      </c>
    </row>
    <row r="10" spans="1:7" x14ac:dyDescent="0.25">
      <c r="A10" s="110">
        <v>45727</v>
      </c>
      <c r="B10" s="26"/>
      <c r="C10" s="11"/>
      <c r="D10" s="136">
        <v>3580050036</v>
      </c>
      <c r="E10" s="86">
        <v>271520.11</v>
      </c>
      <c r="F10" s="14"/>
      <c r="G10" s="16">
        <f t="shared" si="0"/>
        <v>46959.760000000009</v>
      </c>
    </row>
    <row r="11" spans="1:7" x14ac:dyDescent="0.25">
      <c r="A11" s="111">
        <v>45740</v>
      </c>
      <c r="B11" s="28"/>
      <c r="C11" s="29"/>
      <c r="D11" s="136">
        <v>3580070456</v>
      </c>
      <c r="E11" s="151">
        <v>17060.310000000001</v>
      </c>
      <c r="F11" s="30">
        <v>7162.07</v>
      </c>
      <c r="G11" s="16">
        <f t="shared" si="0"/>
        <v>22737.380000000008</v>
      </c>
    </row>
    <row r="12" spans="1:7" x14ac:dyDescent="0.25">
      <c r="A12" s="112">
        <v>45748</v>
      </c>
      <c r="B12" s="101" t="s">
        <v>62</v>
      </c>
      <c r="C12" s="11">
        <v>25172.05</v>
      </c>
      <c r="D12" s="136" t="s">
        <v>63</v>
      </c>
      <c r="E12" s="86"/>
      <c r="F12" s="14"/>
      <c r="G12" s="16">
        <f>G11+C12-E12-F12</f>
        <v>47909.430000000008</v>
      </c>
    </row>
    <row r="13" spans="1:7" x14ac:dyDescent="0.25">
      <c r="A13" s="112">
        <v>45770</v>
      </c>
      <c r="B13" s="31"/>
      <c r="C13" s="11"/>
      <c r="D13" s="142" t="s">
        <v>64</v>
      </c>
      <c r="E13" s="86">
        <v>22737.38</v>
      </c>
      <c r="F13" s="14"/>
      <c r="G13" s="16">
        <f t="shared" si="0"/>
        <v>25172.050000000007</v>
      </c>
    </row>
    <row r="14" spans="1:7" x14ac:dyDescent="0.25">
      <c r="A14" s="112">
        <v>45784</v>
      </c>
      <c r="B14" s="101">
        <v>19</v>
      </c>
      <c r="C14" s="11">
        <v>9523.24</v>
      </c>
      <c r="D14" s="136" t="s">
        <v>69</v>
      </c>
      <c r="E14" s="86"/>
      <c r="F14" s="14"/>
      <c r="G14" s="16">
        <f t="shared" si="0"/>
        <v>34695.290000000008</v>
      </c>
    </row>
    <row r="15" spans="1:7" x14ac:dyDescent="0.25">
      <c r="A15" s="112">
        <v>45800</v>
      </c>
      <c r="B15" s="101"/>
      <c r="C15" s="11"/>
      <c r="D15" s="133" t="s">
        <v>70</v>
      </c>
      <c r="E15" s="86">
        <v>15096.62</v>
      </c>
      <c r="F15" s="14">
        <f>C12-E15</f>
        <v>10075.429999999998</v>
      </c>
      <c r="G15" s="16">
        <f t="shared" si="0"/>
        <v>9523.2400000000071</v>
      </c>
    </row>
    <row r="16" spans="1:7" x14ac:dyDescent="0.25">
      <c r="A16" s="112">
        <v>45811</v>
      </c>
      <c r="B16" s="31">
        <v>35</v>
      </c>
      <c r="C16" s="11">
        <v>146444.29</v>
      </c>
      <c r="D16" s="136" t="s">
        <v>76</v>
      </c>
      <c r="E16" s="150"/>
      <c r="F16" s="14"/>
      <c r="G16" s="16">
        <f t="shared" si="0"/>
        <v>155967.53000000003</v>
      </c>
    </row>
    <row r="17" spans="1:7" x14ac:dyDescent="0.25">
      <c r="A17" s="112">
        <v>45845</v>
      </c>
      <c r="B17" s="101">
        <v>19</v>
      </c>
      <c r="C17" s="11">
        <v>36158.980000000003</v>
      </c>
      <c r="D17" s="133" t="s">
        <v>89</v>
      </c>
      <c r="E17" s="86"/>
      <c r="F17" s="14"/>
      <c r="G17" s="16">
        <f t="shared" si="0"/>
        <v>192126.51000000004</v>
      </c>
    </row>
    <row r="18" spans="1:7" x14ac:dyDescent="0.25">
      <c r="A18" s="112">
        <v>45846</v>
      </c>
      <c r="B18" s="101"/>
      <c r="C18" s="11"/>
      <c r="D18" s="133" t="s">
        <v>90</v>
      </c>
      <c r="E18" s="86">
        <v>9441.06</v>
      </c>
      <c r="F18" s="14">
        <f>C14-E18</f>
        <v>82.180000000000291</v>
      </c>
      <c r="G18" s="16">
        <f t="shared" si="0"/>
        <v>182603.27000000005</v>
      </c>
    </row>
    <row r="19" spans="1:7" x14ac:dyDescent="0.25">
      <c r="A19" s="112">
        <v>45855</v>
      </c>
      <c r="B19" s="101"/>
      <c r="C19" s="11"/>
      <c r="D19" s="136" t="s">
        <v>91</v>
      </c>
      <c r="E19" s="86">
        <v>70577.42</v>
      </c>
      <c r="F19" s="14">
        <f>C16-E19</f>
        <v>75866.87000000001</v>
      </c>
      <c r="G19" s="16">
        <f t="shared" si="0"/>
        <v>36158.98000000004</v>
      </c>
    </row>
    <row r="20" spans="1:7" x14ac:dyDescent="0.25">
      <c r="A20" s="112">
        <v>45873</v>
      </c>
      <c r="B20" s="101" t="s">
        <v>101</v>
      </c>
      <c r="C20" s="11">
        <v>24191.26</v>
      </c>
      <c r="D20" s="133" t="s">
        <v>102</v>
      </c>
      <c r="E20" s="152"/>
      <c r="F20" s="14"/>
      <c r="G20" s="16">
        <f t="shared" si="0"/>
        <v>60350.240000000034</v>
      </c>
    </row>
    <row r="21" spans="1:7" x14ac:dyDescent="0.25">
      <c r="A21" s="112">
        <v>45891</v>
      </c>
      <c r="B21" s="101"/>
      <c r="C21" s="11"/>
      <c r="D21" s="133" t="s">
        <v>103</v>
      </c>
      <c r="E21" s="86">
        <v>18178</v>
      </c>
      <c r="F21" s="14">
        <f>C17-E21</f>
        <v>17980.980000000003</v>
      </c>
      <c r="G21" s="16">
        <f>G20+C21-E21-F21</f>
        <v>24191.260000000031</v>
      </c>
    </row>
    <row r="22" spans="1:7" x14ac:dyDescent="0.25">
      <c r="A22" s="112">
        <v>45904</v>
      </c>
      <c r="B22" s="101" t="s">
        <v>113</v>
      </c>
      <c r="C22" s="11">
        <v>28545.27</v>
      </c>
      <c r="D22" s="136" t="s">
        <v>114</v>
      </c>
      <c r="E22" s="14"/>
      <c r="F22" s="14"/>
      <c r="G22" s="16">
        <f t="shared" ref="G22:G30" si="1">G21+C22-E22-F22</f>
        <v>52736.530000000028</v>
      </c>
    </row>
    <row r="23" spans="1:7" x14ac:dyDescent="0.25">
      <c r="A23" s="112">
        <v>45918</v>
      </c>
      <c r="B23" s="101"/>
      <c r="C23" s="11"/>
      <c r="D23" s="133" t="s">
        <v>115</v>
      </c>
      <c r="E23" s="86">
        <v>22464.18</v>
      </c>
      <c r="F23" s="14">
        <f>C20-E23</f>
        <v>1727.0799999999981</v>
      </c>
      <c r="G23" s="16">
        <f t="shared" si="1"/>
        <v>28545.27000000003</v>
      </c>
    </row>
    <row r="24" spans="1:7" x14ac:dyDescent="0.25">
      <c r="A24" s="112">
        <v>45936</v>
      </c>
      <c r="B24" s="101" t="s">
        <v>123</v>
      </c>
      <c r="C24" s="11">
        <v>37596.559999999998</v>
      </c>
      <c r="D24" s="136" t="s">
        <v>124</v>
      </c>
      <c r="E24" s="86"/>
      <c r="F24" s="14"/>
      <c r="G24" s="16">
        <f t="shared" si="1"/>
        <v>66141.830000000031</v>
      </c>
    </row>
    <row r="25" spans="1:7" ht="15.75" thickBot="1" x14ac:dyDescent="0.3">
      <c r="A25" s="154">
        <v>45947</v>
      </c>
      <c r="B25" s="155"/>
      <c r="C25" s="156"/>
      <c r="D25" s="157" t="s">
        <v>125</v>
      </c>
      <c r="E25" s="86">
        <v>28625.25</v>
      </c>
      <c r="F25" s="14">
        <f>C22-E25</f>
        <v>-79.979999999999563</v>
      </c>
      <c r="G25" s="16">
        <f t="shared" si="1"/>
        <v>37596.560000000027</v>
      </c>
    </row>
    <row r="26" spans="1:7" hidden="1" x14ac:dyDescent="0.25">
      <c r="A26" s="112"/>
      <c r="B26" s="101"/>
      <c r="C26" s="11"/>
      <c r="D26" s="133"/>
      <c r="E26" s="86"/>
      <c r="F26" s="14"/>
      <c r="G26" s="16">
        <f t="shared" si="1"/>
        <v>37596.560000000027</v>
      </c>
    </row>
    <row r="27" spans="1:7" hidden="1" x14ac:dyDescent="0.25">
      <c r="A27" s="112"/>
      <c r="B27" s="101"/>
      <c r="C27" s="11"/>
      <c r="D27" s="133"/>
      <c r="E27" s="86"/>
      <c r="F27" s="14"/>
      <c r="G27" s="16">
        <f t="shared" si="1"/>
        <v>37596.560000000027</v>
      </c>
    </row>
    <row r="28" spans="1:7" hidden="1" x14ac:dyDescent="0.25">
      <c r="A28" s="112"/>
      <c r="B28" s="101"/>
      <c r="C28" s="11"/>
      <c r="D28" s="133"/>
      <c r="E28" s="86"/>
      <c r="F28" s="14"/>
      <c r="G28" s="16">
        <f t="shared" si="1"/>
        <v>37596.560000000027</v>
      </c>
    </row>
    <row r="29" spans="1:7" hidden="1" x14ac:dyDescent="0.25">
      <c r="A29" s="112"/>
      <c r="B29" s="101"/>
      <c r="C29" s="11"/>
      <c r="D29" s="136"/>
      <c r="E29" s="11"/>
      <c r="F29" s="14"/>
      <c r="G29" s="16">
        <f t="shared" si="1"/>
        <v>37596.560000000027</v>
      </c>
    </row>
    <row r="30" spans="1:7" ht="15.75" hidden="1" thickBot="1" x14ac:dyDescent="0.3">
      <c r="A30" s="112"/>
      <c r="B30" s="145"/>
      <c r="C30" s="14"/>
      <c r="D30" s="146"/>
      <c r="E30" s="14"/>
      <c r="F30" s="72"/>
      <c r="G30" s="16">
        <f t="shared" si="1"/>
        <v>37596.560000000027</v>
      </c>
    </row>
    <row r="31" spans="1:7" ht="15.75" thickBot="1" x14ac:dyDescent="0.3">
      <c r="A31" s="144" t="s">
        <v>20</v>
      </c>
      <c r="B31" s="147"/>
      <c r="C31" s="68">
        <f>SUM(C5:C30)</f>
        <v>626111.52</v>
      </c>
      <c r="D31" s="68"/>
      <c r="E31" s="68">
        <f>SUM(E5:E30)</f>
        <v>522867.94999999995</v>
      </c>
      <c r="F31" s="68">
        <f>SUM(F5:F30)</f>
        <v>118266.12000000002</v>
      </c>
      <c r="G31" s="69">
        <f>G3+C31-E31-F31</f>
        <v>37596.560000000027</v>
      </c>
    </row>
    <row r="33" spans="1:12" x14ac:dyDescent="0.25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</row>
    <row r="36" spans="1:12" x14ac:dyDescent="0.25">
      <c r="A36" s="158"/>
      <c r="B36" s="158"/>
      <c r="C36" s="42"/>
      <c r="H36" s="158"/>
      <c r="I36" s="158"/>
      <c r="J36" s="158"/>
      <c r="K36" s="42"/>
      <c r="L36" s="42"/>
    </row>
    <row r="37" spans="1:12" x14ac:dyDescent="0.25">
      <c r="A37" s="160"/>
      <c r="B37" s="160"/>
      <c r="C37" s="43"/>
      <c r="H37" s="160"/>
      <c r="I37" s="160"/>
      <c r="J37" s="160"/>
      <c r="K37" s="43"/>
      <c r="L37" s="43"/>
    </row>
    <row r="38" spans="1:12" x14ac:dyDescent="0.25">
      <c r="A38" s="44"/>
      <c r="B38" s="44"/>
      <c r="C38" s="44"/>
    </row>
    <row r="39" spans="1:12" x14ac:dyDescent="0.25">
      <c r="A39" s="158"/>
      <c r="B39" s="158"/>
      <c r="C39" s="158"/>
      <c r="D39" s="158"/>
      <c r="E39" s="158"/>
      <c r="F39" s="158"/>
      <c r="G39" s="158"/>
      <c r="H39" s="158"/>
      <c r="I39" s="158"/>
      <c r="J39" s="158"/>
      <c r="K39" s="42"/>
      <c r="L39" s="42"/>
    </row>
    <row r="40" spans="1:12" x14ac:dyDescent="0.25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1:12" x14ac:dyDescent="0.25">
      <c r="A41" s="44"/>
      <c r="B41" s="44"/>
      <c r="C41" s="44"/>
      <c r="D41" s="158"/>
      <c r="E41" s="158"/>
      <c r="F41" s="158"/>
      <c r="G41" s="44"/>
      <c r="H41" s="44"/>
      <c r="I41" s="44"/>
      <c r="J41" s="44"/>
      <c r="K41" s="42"/>
      <c r="L41" s="42"/>
    </row>
    <row r="42" spans="1:12" x14ac:dyDescent="0.25">
      <c r="A42" s="158"/>
      <c r="B42" s="158"/>
      <c r="C42" s="158"/>
      <c r="D42" s="158"/>
      <c r="E42" s="158"/>
      <c r="F42" s="158"/>
      <c r="G42" s="158"/>
      <c r="H42" s="158"/>
      <c r="I42" s="158"/>
      <c r="J42" s="158"/>
      <c r="K42" s="42"/>
      <c r="L42" s="42"/>
    </row>
  </sheetData>
  <mergeCells count="8">
    <mergeCell ref="A2:G2"/>
    <mergeCell ref="D41:F41"/>
    <mergeCell ref="A42:J42"/>
    <mergeCell ref="A36:B36"/>
    <mergeCell ref="H36:J36"/>
    <mergeCell ref="A37:B37"/>
    <mergeCell ref="H37:J37"/>
    <mergeCell ref="A39:J39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2"/>
  <sheetViews>
    <sheetView workbookViewId="0">
      <selection activeCell="A16" sqref="A16:XFD17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9" ht="15.75" thickBot="1" x14ac:dyDescent="0.3"/>
    <row r="2" spans="1:9" ht="15.75" thickBot="1" x14ac:dyDescent="0.3">
      <c r="A2" s="176" t="s">
        <v>32</v>
      </c>
      <c r="B2" s="177"/>
      <c r="C2" s="177"/>
      <c r="D2" s="177"/>
      <c r="E2" s="177"/>
      <c r="F2" s="177"/>
      <c r="G2" s="178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30059.93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25">
        <v>45673</v>
      </c>
      <c r="B5" s="26"/>
      <c r="C5" s="11"/>
      <c r="D5" s="131">
        <v>4524051182</v>
      </c>
      <c r="E5" s="14">
        <v>26160.04</v>
      </c>
      <c r="F5" s="14">
        <v>3899.89</v>
      </c>
      <c r="G5" s="16">
        <f>+$G$3+C5-(E5+F5)</f>
        <v>0</v>
      </c>
    </row>
    <row r="6" spans="1:9" x14ac:dyDescent="0.25">
      <c r="A6" s="25">
        <v>45691</v>
      </c>
      <c r="B6" s="76">
        <v>1</v>
      </c>
      <c r="C6" s="11">
        <v>8454.42</v>
      </c>
      <c r="D6" s="131" t="s">
        <v>52</v>
      </c>
      <c r="E6" s="14"/>
      <c r="F6" s="14"/>
      <c r="G6" s="16">
        <f>+G5+C6-(E6+F6)</f>
        <v>8454.42</v>
      </c>
    </row>
    <row r="7" spans="1:9" x14ac:dyDescent="0.25">
      <c r="A7" s="111">
        <v>45719</v>
      </c>
      <c r="B7" s="64">
        <v>4</v>
      </c>
      <c r="C7" s="11">
        <v>12116</v>
      </c>
      <c r="D7" s="88" t="s">
        <v>51</v>
      </c>
      <c r="E7" s="14"/>
      <c r="F7" s="14"/>
      <c r="G7" s="16">
        <f>+G6+C7-(E7+F7)</f>
        <v>20570.419999999998</v>
      </c>
      <c r="I7" s="75"/>
    </row>
    <row r="8" spans="1:9" x14ac:dyDescent="0.25">
      <c r="A8" s="111">
        <v>45735</v>
      </c>
      <c r="B8" s="76"/>
      <c r="C8" s="11"/>
      <c r="D8" s="88">
        <v>4524051974</v>
      </c>
      <c r="E8" s="14">
        <v>18283.86</v>
      </c>
      <c r="F8" s="14">
        <v>2286.56</v>
      </c>
      <c r="G8" s="16">
        <f t="shared" ref="G8:G17" si="0">+G7+C8-(E8+F8)</f>
        <v>0</v>
      </c>
    </row>
    <row r="9" spans="1:9" x14ac:dyDescent="0.25">
      <c r="A9" s="112">
        <v>45777</v>
      </c>
      <c r="B9" s="76"/>
      <c r="C9" s="11"/>
      <c r="D9" s="84"/>
      <c r="E9" s="86"/>
      <c r="F9" s="86"/>
      <c r="G9" s="16">
        <f t="shared" si="0"/>
        <v>0</v>
      </c>
    </row>
    <row r="10" spans="1:9" x14ac:dyDescent="0.25">
      <c r="A10" s="112">
        <v>45808</v>
      </c>
      <c r="B10" s="76"/>
      <c r="C10" s="11"/>
      <c r="D10" s="84"/>
      <c r="E10" s="81"/>
      <c r="F10" s="86"/>
      <c r="G10" s="16">
        <f t="shared" si="0"/>
        <v>0</v>
      </c>
      <c r="I10" s="75"/>
    </row>
    <row r="11" spans="1:9" x14ac:dyDescent="0.25">
      <c r="A11" s="112">
        <v>45838</v>
      </c>
      <c r="B11" s="76"/>
      <c r="C11" s="11"/>
      <c r="D11" s="93"/>
      <c r="E11" s="94"/>
      <c r="F11" s="86"/>
      <c r="G11" s="16">
        <f t="shared" si="0"/>
        <v>0</v>
      </c>
      <c r="I11" s="75"/>
    </row>
    <row r="12" spans="1:9" x14ac:dyDescent="0.25">
      <c r="A12" s="112">
        <v>45869</v>
      </c>
      <c r="B12" s="76"/>
      <c r="C12" s="11"/>
      <c r="D12" s="14"/>
      <c r="E12" s="14"/>
      <c r="F12" s="14"/>
      <c r="G12" s="16">
        <f t="shared" si="0"/>
        <v>0</v>
      </c>
    </row>
    <row r="13" spans="1:9" x14ac:dyDescent="0.25">
      <c r="A13" s="112">
        <v>45900</v>
      </c>
      <c r="B13" s="76"/>
      <c r="C13" s="11"/>
      <c r="D13" s="77"/>
      <c r="E13" s="14"/>
      <c r="F13" s="14"/>
      <c r="G13" s="16">
        <f t="shared" si="0"/>
        <v>0</v>
      </c>
    </row>
    <row r="14" spans="1:9" ht="15" customHeight="1" x14ac:dyDescent="0.25">
      <c r="A14" s="112">
        <v>45930</v>
      </c>
      <c r="B14" s="76"/>
      <c r="C14" s="11"/>
      <c r="D14" s="84"/>
      <c r="E14" s="14"/>
      <c r="F14" s="14"/>
      <c r="G14" s="16">
        <f t="shared" si="0"/>
        <v>0</v>
      </c>
    </row>
    <row r="15" spans="1:9" ht="15" customHeight="1" thickBot="1" x14ac:dyDescent="0.3">
      <c r="A15" s="112">
        <v>45961</v>
      </c>
      <c r="B15" s="76"/>
      <c r="C15" s="11"/>
      <c r="D15" s="93"/>
      <c r="E15" s="14"/>
      <c r="F15" s="14"/>
      <c r="G15" s="16">
        <f t="shared" si="0"/>
        <v>0</v>
      </c>
    </row>
    <row r="16" spans="1:9" ht="15" hidden="1" customHeight="1" x14ac:dyDescent="0.25">
      <c r="A16" s="112">
        <v>45991</v>
      </c>
      <c r="B16" s="76"/>
      <c r="C16" s="11"/>
      <c r="D16" s="91"/>
      <c r="E16" s="14"/>
      <c r="F16" s="14"/>
      <c r="G16" s="16">
        <f t="shared" si="0"/>
        <v>0</v>
      </c>
    </row>
    <row r="17" spans="1:12" ht="15" hidden="1" customHeight="1" thickBot="1" x14ac:dyDescent="0.3">
      <c r="A17" s="25">
        <v>46022</v>
      </c>
      <c r="B17" s="76"/>
      <c r="C17" s="11"/>
      <c r="D17" s="14"/>
      <c r="E17" s="14"/>
      <c r="F17" s="14"/>
      <c r="G17" s="16">
        <f t="shared" si="0"/>
        <v>0</v>
      </c>
    </row>
    <row r="18" spans="1:12" ht="15.75" thickBot="1" x14ac:dyDescent="0.3">
      <c r="A18" s="66" t="s">
        <v>20</v>
      </c>
      <c r="B18" s="67"/>
      <c r="C18" s="68">
        <f>SUM(C5:C17)</f>
        <v>20570.419999999998</v>
      </c>
      <c r="D18" s="68"/>
      <c r="E18" s="68">
        <f>SUM(E5:E17)</f>
        <v>44443.9</v>
      </c>
      <c r="F18" s="68">
        <f>SUM(F5:F17)</f>
        <v>6186.45</v>
      </c>
      <c r="G18" s="69">
        <f>G3+C18-E18-F18</f>
        <v>0</v>
      </c>
    </row>
    <row r="20" spans="1:12" x14ac:dyDescent="0.25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41"/>
      <c r="L20" s="41"/>
    </row>
    <row r="21" spans="1:12" x14ac:dyDescent="0.25">
      <c r="A21" s="179"/>
      <c r="B21" s="179"/>
      <c r="C21" s="179"/>
      <c r="D21" s="179"/>
      <c r="E21" s="179"/>
      <c r="F21" s="179"/>
      <c r="G21" s="179"/>
      <c r="H21" s="179"/>
      <c r="I21" s="179"/>
      <c r="J21" s="179"/>
      <c r="K21" s="41"/>
      <c r="L21" s="41"/>
    </row>
    <row r="22" spans="1:12" x14ac:dyDescent="0.25">
      <c r="A22" s="158"/>
      <c r="B22" s="158"/>
      <c r="C22" s="42"/>
      <c r="H22" s="158"/>
      <c r="I22" s="158"/>
      <c r="J22" s="158"/>
      <c r="K22" s="42"/>
      <c r="L22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6" spans="1:12" x14ac:dyDescent="0.25">
      <c r="A26" s="158"/>
      <c r="B26" s="158"/>
      <c r="C26" s="42"/>
      <c r="H26" s="158"/>
      <c r="I26" s="158"/>
      <c r="J26" s="158"/>
      <c r="K26" s="42"/>
      <c r="L26" s="42"/>
    </row>
    <row r="27" spans="1:12" x14ac:dyDescent="0.25">
      <c r="A27" s="160"/>
      <c r="B27" s="160"/>
      <c r="C27" s="43"/>
      <c r="H27" s="160"/>
      <c r="I27" s="160"/>
      <c r="J27" s="160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8"/>
      <c r="E31" s="158"/>
      <c r="F31" s="158"/>
      <c r="G31" s="44"/>
      <c r="H31" s="44"/>
      <c r="I31" s="44"/>
      <c r="J31" s="44"/>
      <c r="K31" s="42"/>
      <c r="L31" s="42"/>
    </row>
    <row r="32" spans="1:12" x14ac:dyDescent="0.25">
      <c r="A32" s="158"/>
      <c r="B32" s="158"/>
      <c r="C32" s="158"/>
      <c r="D32" s="158"/>
      <c r="E32" s="158"/>
      <c r="F32" s="158"/>
      <c r="G32" s="158"/>
      <c r="H32" s="158"/>
      <c r="I32" s="158"/>
      <c r="J32" s="158"/>
      <c r="K32" s="42"/>
      <c r="L32" s="42"/>
    </row>
  </sheetData>
  <mergeCells count="14">
    <mergeCell ref="A29:J29"/>
    <mergeCell ref="D31:F31"/>
    <mergeCell ref="A32:J32"/>
    <mergeCell ref="A2:G2"/>
    <mergeCell ref="A20:J20"/>
    <mergeCell ref="A22:B22"/>
    <mergeCell ref="H22:J22"/>
    <mergeCell ref="A23:B23"/>
    <mergeCell ref="H23:J23"/>
    <mergeCell ref="A26:B26"/>
    <mergeCell ref="H26:J26"/>
    <mergeCell ref="A27:B27"/>
    <mergeCell ref="H27:J27"/>
    <mergeCell ref="A21:J21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9"/>
  <sheetViews>
    <sheetView workbookViewId="0">
      <selection activeCell="A15" sqref="A15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  <col min="10" max="10" width="13" bestFit="1" customWidth="1"/>
  </cols>
  <sheetData>
    <row r="1" spans="1:9" ht="15.75" thickBot="1" x14ac:dyDescent="0.3"/>
    <row r="2" spans="1:9" ht="15.75" thickBot="1" x14ac:dyDescent="0.3">
      <c r="A2" s="176" t="s">
        <v>33</v>
      </c>
      <c r="B2" s="177"/>
      <c r="C2" s="177"/>
      <c r="D2" s="177"/>
      <c r="E2" s="177"/>
      <c r="F2" s="177"/>
      <c r="G2" s="178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159813.76999999999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110">
        <v>45673</v>
      </c>
      <c r="B5" s="51"/>
      <c r="C5" s="11"/>
      <c r="D5" s="130">
        <v>4524000016</v>
      </c>
      <c r="E5" s="11">
        <v>126390.54</v>
      </c>
      <c r="F5" s="14">
        <v>21774.23</v>
      </c>
      <c r="G5" s="16">
        <f>+$G$3+C5-(E5+F5)</f>
        <v>11649</v>
      </c>
    </row>
    <row r="6" spans="1:9" x14ac:dyDescent="0.25">
      <c r="A6" s="110">
        <v>45714</v>
      </c>
      <c r="B6" s="51"/>
      <c r="C6" s="11"/>
      <c r="D6" s="130">
        <v>4524000016</v>
      </c>
      <c r="E6" s="15">
        <v>10364.200000000001</v>
      </c>
      <c r="F6" s="14">
        <v>1284.8</v>
      </c>
      <c r="G6" s="16">
        <f>+G5+C6-(E6+F6)</f>
        <v>0</v>
      </c>
      <c r="I6" s="75"/>
    </row>
    <row r="7" spans="1:9" x14ac:dyDescent="0.25">
      <c r="A7" s="110">
        <v>45737</v>
      </c>
      <c r="B7" s="51">
        <v>8</v>
      </c>
      <c r="C7" s="11">
        <v>10306</v>
      </c>
      <c r="D7" s="78" t="s">
        <v>57</v>
      </c>
      <c r="E7" s="15"/>
      <c r="F7" s="14"/>
      <c r="G7" s="16">
        <f t="shared" ref="G7:G16" si="0">+G6+C7-(E7+F7)</f>
        <v>10306</v>
      </c>
      <c r="I7" s="75"/>
    </row>
    <row r="8" spans="1:9" x14ac:dyDescent="0.25">
      <c r="A8" s="111">
        <v>45777</v>
      </c>
      <c r="B8" s="64"/>
      <c r="C8" s="11"/>
      <c r="D8" s="95"/>
      <c r="E8" s="87"/>
      <c r="F8" s="14"/>
      <c r="G8" s="16">
        <f t="shared" si="0"/>
        <v>10306</v>
      </c>
      <c r="I8" s="75"/>
    </row>
    <row r="9" spans="1:9" x14ac:dyDescent="0.25">
      <c r="A9" s="111">
        <v>45808</v>
      </c>
      <c r="B9" s="64"/>
      <c r="C9" s="11"/>
      <c r="D9" s="96"/>
      <c r="E9" s="87"/>
      <c r="F9" s="14"/>
      <c r="G9" s="16">
        <f t="shared" si="0"/>
        <v>10306</v>
      </c>
    </row>
    <row r="10" spans="1:9" x14ac:dyDescent="0.25">
      <c r="A10" s="111">
        <v>45838</v>
      </c>
      <c r="B10" s="64"/>
      <c r="C10" s="11"/>
      <c r="D10" s="63"/>
      <c r="E10" s="14"/>
      <c r="F10" s="14"/>
      <c r="G10" s="16">
        <f t="shared" si="0"/>
        <v>10306</v>
      </c>
    </row>
    <row r="11" spans="1:9" x14ac:dyDescent="0.25">
      <c r="A11" s="111">
        <v>45869</v>
      </c>
      <c r="B11" s="64"/>
      <c r="C11" s="11"/>
      <c r="D11" s="148" t="s">
        <v>92</v>
      </c>
      <c r="E11" s="149">
        <v>8626</v>
      </c>
      <c r="F11" s="86">
        <f>C7-E11</f>
        <v>1680</v>
      </c>
      <c r="G11" s="16">
        <f t="shared" si="0"/>
        <v>0</v>
      </c>
    </row>
    <row r="12" spans="1:9" x14ac:dyDescent="0.25">
      <c r="A12" s="112">
        <v>45900</v>
      </c>
      <c r="B12" s="64"/>
      <c r="C12" s="11"/>
      <c r="D12" s="78"/>
      <c r="E12" s="73"/>
      <c r="F12" s="14"/>
      <c r="G12" s="16">
        <f t="shared" si="0"/>
        <v>0</v>
      </c>
    </row>
    <row r="13" spans="1:9" x14ac:dyDescent="0.25">
      <c r="A13" s="112">
        <v>45930</v>
      </c>
      <c r="B13" s="64"/>
      <c r="C13" s="11"/>
      <c r="D13" s="77"/>
      <c r="E13" s="14"/>
      <c r="F13" s="99"/>
      <c r="G13" s="16">
        <f t="shared" si="0"/>
        <v>0</v>
      </c>
    </row>
    <row r="14" spans="1:9" ht="15.75" thickBot="1" x14ac:dyDescent="0.3">
      <c r="A14" s="112">
        <v>45961</v>
      </c>
      <c r="B14" s="64"/>
      <c r="C14" s="11"/>
      <c r="D14" s="77"/>
      <c r="E14" s="14"/>
      <c r="F14" s="14"/>
      <c r="G14" s="16">
        <f t="shared" si="0"/>
        <v>0</v>
      </c>
    </row>
    <row r="15" spans="1:9" hidden="1" x14ac:dyDescent="0.25">
      <c r="A15" s="110">
        <v>45991</v>
      </c>
      <c r="B15" s="51"/>
      <c r="C15" s="11"/>
      <c r="D15" s="51"/>
      <c r="E15" s="14"/>
      <c r="F15" s="14"/>
      <c r="G15" s="16">
        <f t="shared" si="0"/>
        <v>0</v>
      </c>
    </row>
    <row r="16" spans="1:9" ht="15.75" hidden="1" thickBot="1" x14ac:dyDescent="0.3">
      <c r="A16" s="110">
        <v>46022</v>
      </c>
      <c r="B16" s="51"/>
      <c r="C16" s="11"/>
      <c r="D16" s="51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10306</v>
      </c>
      <c r="D17" s="68"/>
      <c r="E17" s="68">
        <f>SUM(E5:E16)</f>
        <v>145380.74</v>
      </c>
      <c r="F17" s="68">
        <f>SUM(F5:F16)</f>
        <v>24739.03</v>
      </c>
      <c r="G17" s="69">
        <f>G3+C17-E17-F17</f>
        <v>0</v>
      </c>
    </row>
    <row r="19" spans="1:12" x14ac:dyDescent="0.25">
      <c r="A19" s="180"/>
      <c r="B19" s="180"/>
      <c r="C19" s="180"/>
      <c r="D19" s="180"/>
      <c r="E19" s="180"/>
      <c r="F19" s="180"/>
      <c r="G19" s="180"/>
      <c r="H19" s="180"/>
      <c r="I19" s="180"/>
      <c r="J19" s="180"/>
      <c r="K19" s="41"/>
      <c r="L19" s="41"/>
    </row>
    <row r="20" spans="1:12" x14ac:dyDescent="0.25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41"/>
      <c r="L20" s="41"/>
    </row>
    <row r="21" spans="1:12" x14ac:dyDescent="0.25">
      <c r="A21" s="98"/>
      <c r="B21" s="98"/>
      <c r="C21" s="98"/>
      <c r="D21" s="98"/>
      <c r="E21" s="98"/>
      <c r="F21" s="98"/>
      <c r="G21" s="98"/>
      <c r="H21" s="98"/>
      <c r="I21" s="98"/>
      <c r="J21" s="98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4" spans="1:12" x14ac:dyDescent="0.25">
      <c r="A24" s="160"/>
      <c r="B24" s="160"/>
      <c r="C24" s="43"/>
      <c r="H24" s="160"/>
      <c r="I24" s="160"/>
      <c r="J24" s="160"/>
      <c r="K24" s="43"/>
      <c r="L24" s="43"/>
    </row>
    <row r="25" spans="1:12" x14ac:dyDescent="0.25">
      <c r="A25" s="44"/>
      <c r="B25" s="44"/>
      <c r="C25" s="44"/>
    </row>
    <row r="26" spans="1:12" x14ac:dyDescent="0.25">
      <c r="A26" s="158"/>
      <c r="B26" s="158"/>
      <c r="C26" s="158"/>
      <c r="D26" s="158"/>
      <c r="E26" s="158"/>
      <c r="F26" s="158"/>
      <c r="G26" s="158"/>
      <c r="H26" s="158"/>
      <c r="I26" s="158"/>
      <c r="J26" s="158"/>
      <c r="K26" s="42"/>
      <c r="L26" s="42"/>
    </row>
    <row r="27" spans="1:12" x14ac:dyDescent="0.25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4"/>
      <c r="B28" s="44"/>
      <c r="C28" s="44"/>
      <c r="D28" s="158"/>
      <c r="E28" s="158"/>
      <c r="F28" s="158"/>
      <c r="G28" s="44"/>
      <c r="H28" s="44"/>
      <c r="I28" s="44"/>
      <c r="J28" s="44"/>
      <c r="K28" s="42"/>
      <c r="L28" s="42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</sheetData>
  <mergeCells count="9">
    <mergeCell ref="A2:G2"/>
    <mergeCell ref="A19:J19"/>
    <mergeCell ref="A29:J29"/>
    <mergeCell ref="A23:B23"/>
    <mergeCell ref="H23:J23"/>
    <mergeCell ref="A24:B24"/>
    <mergeCell ref="H24:J24"/>
    <mergeCell ref="A26:J26"/>
    <mergeCell ref="D28:F28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4"/>
  <sheetViews>
    <sheetView workbookViewId="0">
      <selection activeCell="A15" sqref="A15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36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70"/>
      <c r="E5" s="14"/>
      <c r="F5" s="14"/>
      <c r="G5" s="16">
        <f>+$G$3+C5-(E5+F5)</f>
        <v>0</v>
      </c>
    </row>
    <row r="6" spans="1:7" ht="15" customHeight="1" x14ac:dyDescent="0.25">
      <c r="A6" s="110">
        <v>45716</v>
      </c>
      <c r="B6" s="26"/>
      <c r="C6" s="11"/>
      <c r="D6" s="70"/>
      <c r="E6" s="14"/>
      <c r="F6" s="14"/>
      <c r="G6" s="16">
        <f>G5+C6-E6-F6</f>
        <v>0</v>
      </c>
    </row>
    <row r="7" spans="1:7" ht="15" customHeight="1" x14ac:dyDescent="0.25">
      <c r="A7" s="110">
        <v>45747</v>
      </c>
      <c r="B7" s="26"/>
      <c r="C7" s="11"/>
      <c r="D7" s="70"/>
      <c r="E7" s="14"/>
      <c r="F7" s="14"/>
      <c r="G7" s="16">
        <f t="shared" ref="G7:G16" si="0">G6+C7-E7-F7</f>
        <v>0</v>
      </c>
    </row>
    <row r="8" spans="1:7" ht="15" customHeight="1" x14ac:dyDescent="0.25">
      <c r="A8" s="110">
        <v>45777</v>
      </c>
      <c r="B8" s="26"/>
      <c r="C8" s="11"/>
      <c r="D8" s="70"/>
      <c r="E8" s="14"/>
      <c r="F8" s="14"/>
      <c r="G8" s="16">
        <f t="shared" si="0"/>
        <v>0</v>
      </c>
    </row>
    <row r="9" spans="1:7" ht="15" customHeight="1" x14ac:dyDescent="0.25">
      <c r="A9" s="110">
        <v>45808</v>
      </c>
      <c r="B9" s="26"/>
      <c r="C9" s="11"/>
      <c r="D9" s="70"/>
      <c r="E9" s="14"/>
      <c r="F9" s="14"/>
      <c r="G9" s="16">
        <f t="shared" si="0"/>
        <v>0</v>
      </c>
    </row>
    <row r="10" spans="1:7" ht="15" customHeight="1" x14ac:dyDescent="0.25">
      <c r="A10" s="110">
        <v>45838</v>
      </c>
      <c r="B10" s="26"/>
      <c r="C10" s="11"/>
      <c r="D10" s="30"/>
      <c r="E10" s="30"/>
      <c r="F10" s="30"/>
      <c r="G10" s="16">
        <f t="shared" si="0"/>
        <v>0</v>
      </c>
    </row>
    <row r="11" spans="1:7" ht="15" customHeight="1" x14ac:dyDescent="0.25">
      <c r="A11" s="111">
        <v>45869</v>
      </c>
      <c r="B11" s="100"/>
      <c r="C11" s="11"/>
      <c r="D11" s="30"/>
      <c r="E11" s="30"/>
      <c r="F11" s="30"/>
      <c r="G11" s="16">
        <f t="shared" si="0"/>
        <v>0</v>
      </c>
    </row>
    <row r="12" spans="1:7" x14ac:dyDescent="0.25">
      <c r="A12" s="111">
        <v>45900</v>
      </c>
      <c r="B12" s="100"/>
      <c r="C12" s="11"/>
      <c r="D12" s="30"/>
      <c r="E12" s="30"/>
      <c r="F12" s="30"/>
      <c r="G12" s="16">
        <f t="shared" si="0"/>
        <v>0</v>
      </c>
    </row>
    <row r="13" spans="1:7" ht="15" customHeight="1" x14ac:dyDescent="0.25">
      <c r="A13" s="111">
        <v>45930</v>
      </c>
      <c r="B13" s="100"/>
      <c r="C13" s="11"/>
      <c r="D13" s="30"/>
      <c r="E13" s="30"/>
      <c r="F13" s="30"/>
      <c r="G13" s="16">
        <f t="shared" si="0"/>
        <v>0</v>
      </c>
    </row>
    <row r="14" spans="1:7" ht="15" customHeight="1" thickBot="1" x14ac:dyDescent="0.3">
      <c r="A14" s="112">
        <v>45961</v>
      </c>
      <c r="B14" s="76"/>
      <c r="C14" s="11"/>
      <c r="D14" s="49"/>
      <c r="E14" s="14"/>
      <c r="F14" s="14"/>
      <c r="G14" s="16">
        <f t="shared" si="0"/>
        <v>0</v>
      </c>
    </row>
    <row r="15" spans="1:7" ht="15" hidden="1" customHeight="1" x14ac:dyDescent="0.25">
      <c r="A15" s="25">
        <v>45991</v>
      </c>
      <c r="B15" s="26"/>
      <c r="C15" s="11"/>
      <c r="D15" s="70"/>
      <c r="E15" s="14"/>
      <c r="F15" s="14"/>
      <c r="G15" s="16">
        <f t="shared" si="0"/>
        <v>0</v>
      </c>
    </row>
    <row r="16" spans="1:7" ht="15.75" hidden="1" thickBot="1" x14ac:dyDescent="0.3">
      <c r="A16" s="113">
        <v>46022</v>
      </c>
      <c r="B16" s="32"/>
      <c r="C16" s="106"/>
      <c r="D16" s="33"/>
      <c r="E16" s="72"/>
      <c r="F16" s="72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24:B24"/>
    <mergeCell ref="H24:J24"/>
    <mergeCell ref="A29:B29"/>
    <mergeCell ref="H29:J29"/>
    <mergeCell ref="A31:J31"/>
    <mergeCell ref="D33:F33"/>
    <mergeCell ref="A34:J34"/>
    <mergeCell ref="A22:J22"/>
    <mergeCell ref="A25:B25"/>
    <mergeCell ref="H25:J25"/>
    <mergeCell ref="A28:B28"/>
    <mergeCell ref="H28:J28"/>
  </mergeCell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2"/>
  <sheetViews>
    <sheetView workbookViewId="0">
      <selection activeCell="F24" sqref="F24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9" ht="15.75" thickBot="1" x14ac:dyDescent="0.3"/>
    <row r="2" spans="1:9" ht="15.75" thickBot="1" x14ac:dyDescent="0.3">
      <c r="A2" s="176" t="s">
        <v>34</v>
      </c>
      <c r="B2" s="177"/>
      <c r="C2" s="177"/>
      <c r="D2" s="177"/>
      <c r="E2" s="177"/>
      <c r="F2" s="177"/>
      <c r="G2" s="178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15900.02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25">
        <v>45688</v>
      </c>
      <c r="B5" s="26"/>
      <c r="C5" s="11"/>
      <c r="D5" s="77"/>
      <c r="E5" s="15"/>
      <c r="F5" s="14">
        <v>0</v>
      </c>
      <c r="G5" s="16">
        <f>G3-E5</f>
        <v>15900.02</v>
      </c>
    </row>
    <row r="6" spans="1:9" x14ac:dyDescent="0.25">
      <c r="A6" s="25">
        <v>45716</v>
      </c>
      <c r="B6" s="26"/>
      <c r="C6" s="11"/>
      <c r="D6" s="90"/>
      <c r="E6" s="92"/>
      <c r="F6" s="14">
        <v>0</v>
      </c>
      <c r="G6" s="16">
        <f>G5+C6-E6-F6</f>
        <v>15900.02</v>
      </c>
    </row>
    <row r="7" spans="1:9" x14ac:dyDescent="0.25">
      <c r="A7" s="25">
        <v>45742</v>
      </c>
      <c r="B7" s="26">
        <v>3</v>
      </c>
      <c r="C7" s="11">
        <v>145882.29999999999</v>
      </c>
      <c r="D7" s="90" t="s">
        <v>58</v>
      </c>
      <c r="E7" s="92"/>
      <c r="F7" s="14">
        <v>0</v>
      </c>
      <c r="G7" s="16">
        <f t="shared" ref="G7:G16" si="0">G6+C7-E7-F7</f>
        <v>161782.31999999998</v>
      </c>
    </row>
    <row r="8" spans="1:9" x14ac:dyDescent="0.25">
      <c r="A8" s="25">
        <v>45777</v>
      </c>
      <c r="B8" s="26"/>
      <c r="C8" s="11"/>
      <c r="D8" s="14"/>
      <c r="E8" s="14"/>
      <c r="F8" s="14">
        <v>0</v>
      </c>
      <c r="G8" s="16">
        <f t="shared" si="0"/>
        <v>161782.31999999998</v>
      </c>
    </row>
    <row r="9" spans="1:9" x14ac:dyDescent="0.25">
      <c r="A9" s="25">
        <v>45808</v>
      </c>
      <c r="B9" s="26"/>
      <c r="C9" s="11"/>
      <c r="D9" s="14"/>
      <c r="E9" s="14"/>
      <c r="F9" s="14">
        <v>0</v>
      </c>
      <c r="G9" s="16">
        <f t="shared" si="0"/>
        <v>161782.31999999998</v>
      </c>
    </row>
    <row r="10" spans="1:9" x14ac:dyDescent="0.25">
      <c r="A10" s="25">
        <v>45838</v>
      </c>
      <c r="B10" s="26"/>
      <c r="C10" s="11"/>
      <c r="D10" s="51"/>
      <c r="E10" s="15"/>
      <c r="F10" s="30">
        <v>0</v>
      </c>
      <c r="G10" s="16">
        <f t="shared" si="0"/>
        <v>161782.31999999998</v>
      </c>
      <c r="I10" s="75"/>
    </row>
    <row r="11" spans="1:9" x14ac:dyDescent="0.25">
      <c r="A11" s="31">
        <v>45869</v>
      </c>
      <c r="B11" s="76"/>
      <c r="C11" s="11"/>
      <c r="D11" s="77"/>
      <c r="E11" s="14"/>
      <c r="F11" s="14">
        <v>0</v>
      </c>
      <c r="G11" s="16">
        <f t="shared" si="0"/>
        <v>161782.31999999998</v>
      </c>
    </row>
    <row r="12" spans="1:9" x14ac:dyDescent="0.25">
      <c r="A12" s="28">
        <v>45900</v>
      </c>
      <c r="B12" s="76"/>
      <c r="C12" s="11"/>
      <c r="D12" s="79"/>
      <c r="E12" s="14"/>
      <c r="F12" s="14">
        <v>0</v>
      </c>
      <c r="G12" s="16">
        <f t="shared" si="0"/>
        <v>161782.31999999998</v>
      </c>
    </row>
    <row r="13" spans="1:9" ht="15" customHeight="1" x14ac:dyDescent="0.25">
      <c r="A13" s="28">
        <v>45930</v>
      </c>
      <c r="B13" s="31"/>
      <c r="C13" s="11"/>
      <c r="D13" s="82"/>
      <c r="E13" s="14"/>
      <c r="F13" s="14">
        <v>0</v>
      </c>
      <c r="G13" s="16">
        <f t="shared" si="0"/>
        <v>161782.31999999998</v>
      </c>
    </row>
    <row r="14" spans="1:9" ht="15" customHeight="1" thickBot="1" x14ac:dyDescent="0.3">
      <c r="A14" s="25">
        <v>45937</v>
      </c>
      <c r="B14" s="26"/>
      <c r="C14" s="11"/>
      <c r="D14" s="137" t="s">
        <v>126</v>
      </c>
      <c r="E14" s="86">
        <v>132827.62</v>
      </c>
      <c r="F14" s="14">
        <f>C7-E14</f>
        <v>13054.679999999993</v>
      </c>
      <c r="G14" s="16">
        <f t="shared" si="0"/>
        <v>15900.01999999999</v>
      </c>
    </row>
    <row r="15" spans="1:9" ht="15" hidden="1" customHeight="1" x14ac:dyDescent="0.25">
      <c r="A15" s="31">
        <v>45991</v>
      </c>
      <c r="B15" s="31"/>
      <c r="C15" s="11"/>
      <c r="D15" s="82"/>
      <c r="E15" s="14"/>
      <c r="F15" s="14">
        <v>0</v>
      </c>
      <c r="G15" s="16">
        <f t="shared" si="0"/>
        <v>15900.01999999999</v>
      </c>
    </row>
    <row r="16" spans="1:9" ht="15.75" hidden="1" thickBot="1" x14ac:dyDescent="0.3">
      <c r="A16" s="71">
        <v>46022</v>
      </c>
      <c r="B16" s="76"/>
      <c r="C16" s="11"/>
      <c r="D16" s="82"/>
      <c r="E16" s="14"/>
      <c r="F16" s="14">
        <v>0</v>
      </c>
      <c r="G16" s="16">
        <f t="shared" si="0"/>
        <v>15900.01999999999</v>
      </c>
    </row>
    <row r="17" spans="1:12" ht="15.75" thickBot="1" x14ac:dyDescent="0.3">
      <c r="A17" s="66" t="s">
        <v>20</v>
      </c>
      <c r="B17" s="67"/>
      <c r="C17" s="68">
        <f>SUM(C5:C16)</f>
        <v>145882.29999999999</v>
      </c>
      <c r="D17" s="68"/>
      <c r="E17" s="68">
        <f>SUM(E5:E16)</f>
        <v>132827.62</v>
      </c>
      <c r="F17" s="68">
        <f>SUM(F5:F16)</f>
        <v>13054.679999999993</v>
      </c>
      <c r="G17" s="69">
        <f>G3+C17-E17-F17</f>
        <v>15900.01999999999</v>
      </c>
    </row>
    <row r="19" spans="1:12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5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41"/>
      <c r="L20" s="41"/>
    </row>
    <row r="21" spans="1:12" x14ac:dyDescent="0.2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x14ac:dyDescent="0.25">
      <c r="A22" s="158"/>
      <c r="B22" s="158"/>
      <c r="C22" s="42"/>
      <c r="H22" s="158"/>
      <c r="I22" s="158"/>
      <c r="J22" s="158"/>
      <c r="K22" s="42"/>
      <c r="L22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6" spans="1:12" x14ac:dyDescent="0.25">
      <c r="A26" s="158"/>
      <c r="B26" s="158"/>
      <c r="C26" s="42"/>
      <c r="H26" s="158"/>
      <c r="I26" s="158"/>
      <c r="J26" s="158"/>
      <c r="K26" s="42"/>
      <c r="L26" s="42"/>
    </row>
    <row r="27" spans="1:12" x14ac:dyDescent="0.25">
      <c r="A27" s="160"/>
      <c r="B27" s="160"/>
      <c r="C27" s="43"/>
      <c r="H27" s="160"/>
      <c r="I27" s="160"/>
      <c r="J27" s="160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8"/>
      <c r="E31" s="158"/>
      <c r="F31" s="158"/>
      <c r="G31" s="44"/>
      <c r="H31" s="44"/>
      <c r="I31" s="44"/>
      <c r="J31" s="44"/>
      <c r="K31" s="42"/>
      <c r="L31" s="42"/>
    </row>
    <row r="32" spans="1:12" x14ac:dyDescent="0.25">
      <c r="A32" s="158"/>
      <c r="B32" s="158"/>
      <c r="C32" s="158"/>
      <c r="D32" s="158"/>
      <c r="E32" s="158"/>
      <c r="F32" s="158"/>
      <c r="G32" s="158"/>
      <c r="H32" s="158"/>
      <c r="I32" s="158"/>
      <c r="J32" s="158"/>
      <c r="K32" s="42"/>
      <c r="L32" s="42"/>
    </row>
  </sheetData>
  <mergeCells count="13">
    <mergeCell ref="A2:G2"/>
    <mergeCell ref="A20:J20"/>
    <mergeCell ref="D31:F31"/>
    <mergeCell ref="A32:J32"/>
    <mergeCell ref="A22:B22"/>
    <mergeCell ref="H22:J22"/>
    <mergeCell ref="A26:B26"/>
    <mergeCell ref="H26:J26"/>
    <mergeCell ref="A27:B27"/>
    <mergeCell ref="H27:J27"/>
    <mergeCell ref="A29:J29"/>
    <mergeCell ref="A23:B23"/>
    <mergeCell ref="H23:J23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4"/>
  <sheetViews>
    <sheetView workbookViewId="0">
      <selection activeCell="A15" sqref="A15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35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77"/>
      <c r="E5" s="15"/>
      <c r="F5" s="14"/>
      <c r="G5" s="16">
        <f>+$G$3+C5-(E5+F5)</f>
        <v>0</v>
      </c>
    </row>
    <row r="6" spans="1:7" ht="15" customHeight="1" x14ac:dyDescent="0.25">
      <c r="A6" s="111">
        <v>45716</v>
      </c>
      <c r="B6" s="100"/>
      <c r="C6" s="11"/>
      <c r="D6" s="90"/>
      <c r="E6" s="92"/>
      <c r="F6" s="14"/>
      <c r="G6" s="16">
        <f>G5+C6-E6-F6</f>
        <v>0</v>
      </c>
    </row>
    <row r="7" spans="1:7" ht="15" customHeight="1" x14ac:dyDescent="0.25">
      <c r="A7" s="111">
        <v>45747</v>
      </c>
      <c r="B7" s="28"/>
      <c r="C7" s="11"/>
      <c r="D7" s="14"/>
      <c r="E7" s="14"/>
      <c r="F7" s="14"/>
      <c r="G7" s="16">
        <f t="shared" ref="G7:G16" si="0">G6+C7-E7-F7</f>
        <v>0</v>
      </c>
    </row>
    <row r="8" spans="1:7" ht="15" customHeight="1" x14ac:dyDescent="0.25">
      <c r="A8" s="111">
        <v>45777</v>
      </c>
      <c r="B8" s="28"/>
      <c r="C8" s="11"/>
      <c r="D8" s="14"/>
      <c r="E8" s="14"/>
      <c r="F8" s="14"/>
      <c r="G8" s="16">
        <f t="shared" si="0"/>
        <v>0</v>
      </c>
    </row>
    <row r="9" spans="1:7" ht="15" customHeight="1" x14ac:dyDescent="0.25">
      <c r="A9" s="111">
        <v>45808</v>
      </c>
      <c r="B9" s="28"/>
      <c r="C9" s="11"/>
      <c r="D9" s="14"/>
      <c r="E9" s="14"/>
      <c r="F9" s="14"/>
      <c r="G9" s="16">
        <f t="shared" si="0"/>
        <v>0</v>
      </c>
    </row>
    <row r="10" spans="1:7" ht="15" customHeight="1" x14ac:dyDescent="0.25">
      <c r="A10" s="110">
        <v>45838</v>
      </c>
      <c r="B10" s="26"/>
      <c r="C10" s="11"/>
      <c r="D10" s="77"/>
      <c r="E10" s="15"/>
      <c r="F10" s="30"/>
      <c r="G10" s="16">
        <f t="shared" si="0"/>
        <v>0</v>
      </c>
    </row>
    <row r="11" spans="1:7" ht="15" customHeight="1" x14ac:dyDescent="0.25">
      <c r="A11" s="112">
        <v>45869</v>
      </c>
      <c r="B11" s="31"/>
      <c r="C11" s="11"/>
      <c r="D11" s="14"/>
      <c r="E11" s="14"/>
      <c r="F11" s="14"/>
      <c r="G11" s="16">
        <f t="shared" si="0"/>
        <v>0</v>
      </c>
    </row>
    <row r="12" spans="1:7" x14ac:dyDescent="0.25">
      <c r="A12" s="112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112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customHeight="1" thickBot="1" x14ac:dyDescent="0.3">
      <c r="A14" s="112">
        <v>45961</v>
      </c>
      <c r="B14" s="31"/>
      <c r="C14" s="11"/>
      <c r="D14" s="14"/>
      <c r="E14" s="14"/>
      <c r="F14" s="14"/>
      <c r="G14" s="16">
        <f t="shared" si="0"/>
        <v>0</v>
      </c>
    </row>
    <row r="15" spans="1:7" ht="15" hidden="1" customHeight="1" x14ac:dyDescent="0.25">
      <c r="A15" s="112">
        <v>45991</v>
      </c>
      <c r="B15" s="31"/>
      <c r="C15" s="11"/>
      <c r="D15" s="14"/>
      <c r="E15" s="14"/>
      <c r="F15" s="14"/>
      <c r="G15" s="16">
        <f t="shared" si="0"/>
        <v>0</v>
      </c>
    </row>
    <row r="16" spans="1:7" ht="15.75" hidden="1" thickBot="1" x14ac:dyDescent="0.3">
      <c r="A16" s="31">
        <v>46022</v>
      </c>
      <c r="B16" s="31"/>
      <c r="C16" s="11"/>
      <c r="D16" s="14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7" spans="1:12" x14ac:dyDescent="0.25">
      <c r="F27" s="74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22:J22"/>
    <mergeCell ref="A24:B24"/>
    <mergeCell ref="H24:J24"/>
    <mergeCell ref="A25:B25"/>
    <mergeCell ref="H25:J25"/>
    <mergeCell ref="D33:F33"/>
    <mergeCell ref="A34:J34"/>
    <mergeCell ref="A28:B28"/>
    <mergeCell ref="H28:J28"/>
    <mergeCell ref="A29:B29"/>
    <mergeCell ref="H29:J29"/>
    <mergeCell ref="A31:J31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34"/>
  <sheetViews>
    <sheetView workbookViewId="0">
      <selection activeCell="A15" sqref="A15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37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2608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/>
      <c r="C5" s="11"/>
      <c r="D5" s="77"/>
      <c r="E5" s="15"/>
      <c r="F5" s="14"/>
      <c r="G5" s="16">
        <f>G3</f>
        <v>2608</v>
      </c>
    </row>
    <row r="6" spans="1:7" x14ac:dyDescent="0.25">
      <c r="A6" s="28">
        <v>45716</v>
      </c>
      <c r="B6" s="26"/>
      <c r="C6" s="11"/>
      <c r="D6" s="90"/>
      <c r="E6" s="92"/>
      <c r="F6" s="14"/>
      <c r="G6" s="16">
        <f>G5+C6-E6-F6</f>
        <v>2608</v>
      </c>
    </row>
    <row r="7" spans="1:7" ht="15" customHeight="1" x14ac:dyDescent="0.25">
      <c r="A7" s="28">
        <v>45747</v>
      </c>
      <c r="B7" s="26"/>
      <c r="C7" s="11"/>
      <c r="D7" s="90"/>
      <c r="E7" s="92"/>
      <c r="F7" s="14"/>
      <c r="G7" s="16">
        <f t="shared" ref="G7:G16" si="0">G6+C7-E7-F7</f>
        <v>2608</v>
      </c>
    </row>
    <row r="8" spans="1:7" ht="15" customHeight="1" x14ac:dyDescent="0.25">
      <c r="A8" s="28">
        <v>45777</v>
      </c>
      <c r="B8" s="26"/>
      <c r="C8" s="11"/>
      <c r="D8" s="90"/>
      <c r="E8" s="92"/>
      <c r="F8" s="14"/>
      <c r="G8" s="16">
        <f t="shared" si="0"/>
        <v>2608</v>
      </c>
    </row>
    <row r="9" spans="1:7" ht="15" customHeight="1" x14ac:dyDescent="0.25">
      <c r="A9" s="28">
        <v>45808</v>
      </c>
      <c r="B9" s="26"/>
      <c r="C9" s="11"/>
      <c r="D9" s="77"/>
      <c r="E9" s="15"/>
      <c r="F9" s="14"/>
      <c r="G9" s="16">
        <f t="shared" si="0"/>
        <v>2608</v>
      </c>
    </row>
    <row r="10" spans="1:7" ht="15" customHeight="1" x14ac:dyDescent="0.25">
      <c r="A10" s="25">
        <v>45838</v>
      </c>
      <c r="B10" s="26"/>
      <c r="C10" s="11"/>
      <c r="D10" s="14"/>
      <c r="E10" s="14"/>
      <c r="F10" s="14">
        <v>2608</v>
      </c>
      <c r="G10" s="16">
        <f t="shared" si="0"/>
        <v>0</v>
      </c>
    </row>
    <row r="11" spans="1:7" ht="15" customHeight="1" x14ac:dyDescent="0.25">
      <c r="A11" s="31">
        <v>45869</v>
      </c>
      <c r="B11" s="28"/>
      <c r="C11" s="29"/>
      <c r="D11" s="30"/>
      <c r="E11" s="30"/>
      <c r="F11" s="30"/>
      <c r="G11" s="16">
        <f t="shared" si="0"/>
        <v>0</v>
      </c>
    </row>
    <row r="12" spans="1:7" x14ac:dyDescent="0.25">
      <c r="A12" s="31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customHeight="1" thickBot="1" x14ac:dyDescent="0.3">
      <c r="A14" s="31">
        <v>45961</v>
      </c>
      <c r="B14" s="31"/>
      <c r="C14" s="11"/>
      <c r="D14" s="14"/>
      <c r="E14" s="14"/>
      <c r="F14" s="14"/>
      <c r="G14" s="16"/>
    </row>
    <row r="15" spans="1:7" ht="15" hidden="1" customHeight="1" x14ac:dyDescent="0.25">
      <c r="A15" s="31">
        <v>45991</v>
      </c>
      <c r="B15" s="31"/>
      <c r="C15" s="11"/>
      <c r="D15" s="14"/>
      <c r="E15" s="14"/>
      <c r="F15" s="14"/>
      <c r="G15" s="16">
        <f>G13+C15-E15-F15</f>
        <v>0</v>
      </c>
    </row>
    <row r="16" spans="1:7" ht="15" hidden="1" customHeight="1" thickBot="1" x14ac:dyDescent="0.3">
      <c r="A16" s="31">
        <v>46022</v>
      </c>
      <c r="B16" s="31"/>
      <c r="C16" s="11"/>
      <c r="D16" s="14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2608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7" spans="1:12" x14ac:dyDescent="0.25">
      <c r="F27" s="74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4"/>
  <sheetViews>
    <sheetView workbookViewId="0">
      <selection activeCell="A15" sqref="A15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35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657187.9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27"/>
      <c r="E5" s="15"/>
      <c r="F5" s="14"/>
      <c r="G5" s="16">
        <f>+$G$3+C5-(E5+F5)</f>
        <v>657187.9</v>
      </c>
    </row>
    <row r="6" spans="1:7" ht="15" customHeight="1" x14ac:dyDescent="0.25">
      <c r="A6" s="111">
        <v>45716</v>
      </c>
      <c r="B6" s="28"/>
      <c r="C6" s="11"/>
      <c r="D6" s="14"/>
      <c r="E6" s="14"/>
      <c r="F6" s="14"/>
      <c r="G6" s="16">
        <f>+G5+C6-(E6+F6)</f>
        <v>657187.9</v>
      </c>
    </row>
    <row r="7" spans="1:7" ht="15" customHeight="1" x14ac:dyDescent="0.25">
      <c r="A7" s="111">
        <v>45747</v>
      </c>
      <c r="B7" s="28"/>
      <c r="C7" s="29"/>
      <c r="D7" s="30"/>
      <c r="E7" s="30"/>
      <c r="F7" s="30"/>
      <c r="G7" s="16">
        <f t="shared" ref="G7:G16" si="0">+G6+C7-(E7+F7)</f>
        <v>657187.9</v>
      </c>
    </row>
    <row r="8" spans="1:7" ht="15" customHeight="1" x14ac:dyDescent="0.25">
      <c r="A8" s="111">
        <v>45777</v>
      </c>
      <c r="B8" s="31"/>
      <c r="C8" s="11"/>
      <c r="D8" s="14"/>
      <c r="E8" s="14"/>
      <c r="F8" s="14"/>
      <c r="G8" s="16">
        <f t="shared" si="0"/>
        <v>657187.9</v>
      </c>
    </row>
    <row r="9" spans="1:7" ht="15" customHeight="1" x14ac:dyDescent="0.25">
      <c r="A9" s="111">
        <v>45808</v>
      </c>
      <c r="B9" s="31"/>
      <c r="C9" s="11"/>
      <c r="D9" s="14"/>
      <c r="E9" s="14"/>
      <c r="F9" s="14"/>
      <c r="G9" s="16">
        <f t="shared" si="0"/>
        <v>657187.9</v>
      </c>
    </row>
    <row r="10" spans="1:7" ht="15" customHeight="1" x14ac:dyDescent="0.25">
      <c r="A10" s="110">
        <v>45838</v>
      </c>
      <c r="B10" s="31"/>
      <c r="C10" s="11"/>
      <c r="D10" s="14"/>
      <c r="E10" s="14"/>
      <c r="F10" s="14"/>
      <c r="G10" s="16">
        <f t="shared" si="0"/>
        <v>657187.9</v>
      </c>
    </row>
    <row r="11" spans="1:7" ht="15" customHeight="1" x14ac:dyDescent="0.25">
      <c r="A11" s="112">
        <v>45869</v>
      </c>
      <c r="B11" s="31"/>
      <c r="C11" s="11"/>
      <c r="D11" s="14"/>
      <c r="E11" s="14"/>
      <c r="F11" s="14"/>
      <c r="G11" s="16">
        <f t="shared" si="0"/>
        <v>657187.9</v>
      </c>
    </row>
    <row r="12" spans="1:7" x14ac:dyDescent="0.25">
      <c r="A12" s="112">
        <v>45900</v>
      </c>
      <c r="B12" s="31"/>
      <c r="C12" s="11"/>
      <c r="D12" s="14"/>
      <c r="E12" s="14"/>
      <c r="F12" s="14"/>
      <c r="G12" s="16">
        <f t="shared" si="0"/>
        <v>657187.9</v>
      </c>
    </row>
    <row r="13" spans="1:7" ht="15" customHeight="1" x14ac:dyDescent="0.25">
      <c r="A13" s="112">
        <v>45930</v>
      </c>
      <c r="B13" s="31"/>
      <c r="C13" s="11"/>
      <c r="D13" s="14"/>
      <c r="E13" s="14"/>
      <c r="F13" s="14"/>
      <c r="G13" s="16">
        <f t="shared" si="0"/>
        <v>657187.9</v>
      </c>
    </row>
    <row r="14" spans="1:7" ht="15" customHeight="1" thickBot="1" x14ac:dyDescent="0.3">
      <c r="A14" s="112">
        <v>45961</v>
      </c>
      <c r="B14" s="31"/>
      <c r="C14" s="11"/>
      <c r="D14" s="14"/>
      <c r="E14" s="14"/>
      <c r="F14" s="14"/>
      <c r="G14" s="16">
        <f t="shared" si="0"/>
        <v>657187.9</v>
      </c>
    </row>
    <row r="15" spans="1:7" ht="15" hidden="1" customHeight="1" x14ac:dyDescent="0.25">
      <c r="A15" s="112">
        <v>45991</v>
      </c>
      <c r="B15" s="28"/>
      <c r="C15" s="17"/>
      <c r="D15" s="17"/>
      <c r="E15" s="17"/>
      <c r="F15" s="17"/>
      <c r="G15" s="16">
        <f t="shared" si="0"/>
        <v>657187.9</v>
      </c>
    </row>
    <row r="16" spans="1:7" ht="15.75" hidden="1" thickBot="1" x14ac:dyDescent="0.3">
      <c r="A16" s="71">
        <v>46022</v>
      </c>
      <c r="B16" s="32"/>
      <c r="C16" s="106"/>
      <c r="D16" s="33"/>
      <c r="E16" s="72"/>
      <c r="F16" s="72"/>
      <c r="G16" s="55">
        <f t="shared" si="0"/>
        <v>657187.9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657187.9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4"/>
  <sheetViews>
    <sheetView workbookViewId="0">
      <selection activeCell="G28" sqref="G28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38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796.5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/>
      <c r="C5" s="11"/>
      <c r="D5" s="27"/>
      <c r="E5" s="15"/>
      <c r="F5" s="14"/>
      <c r="G5" s="16">
        <f>+$G$3+C5-(E5+F5)</f>
        <v>796.5</v>
      </c>
    </row>
    <row r="6" spans="1:7" ht="15" customHeight="1" x14ac:dyDescent="0.25">
      <c r="A6" s="28">
        <v>45716</v>
      </c>
      <c r="B6" s="28"/>
      <c r="C6" s="11"/>
      <c r="D6" s="14"/>
      <c r="E6" s="14"/>
      <c r="F6" s="14"/>
      <c r="G6" s="16">
        <f>+G5+C6-(E6+F6)</f>
        <v>796.5</v>
      </c>
    </row>
    <row r="7" spans="1:7" ht="15" customHeight="1" x14ac:dyDescent="0.25">
      <c r="A7" s="28">
        <v>45747</v>
      </c>
      <c r="B7" s="28"/>
      <c r="C7" s="29"/>
      <c r="D7" s="30"/>
      <c r="E7" s="30"/>
      <c r="F7" s="30"/>
      <c r="G7" s="16">
        <f t="shared" ref="G7:G16" si="0">+G6+C7-(E7+F7)</f>
        <v>796.5</v>
      </c>
    </row>
    <row r="8" spans="1:7" ht="15" customHeight="1" x14ac:dyDescent="0.25">
      <c r="A8" s="28">
        <v>45777</v>
      </c>
      <c r="B8" s="31"/>
      <c r="C8" s="11"/>
      <c r="D8" s="14"/>
      <c r="E8" s="14"/>
      <c r="F8" s="14"/>
      <c r="G8" s="16">
        <f t="shared" si="0"/>
        <v>796.5</v>
      </c>
    </row>
    <row r="9" spans="1:7" ht="15" customHeight="1" x14ac:dyDescent="0.25">
      <c r="A9" s="28">
        <v>45808</v>
      </c>
      <c r="B9" s="31"/>
      <c r="C9" s="11"/>
      <c r="D9" s="14"/>
      <c r="E9" s="14"/>
      <c r="F9" s="14"/>
      <c r="G9" s="16">
        <f t="shared" si="0"/>
        <v>796.5</v>
      </c>
    </row>
    <row r="10" spans="1:7" ht="15" customHeight="1" x14ac:dyDescent="0.25">
      <c r="A10" s="25">
        <v>45838</v>
      </c>
      <c r="B10" s="31"/>
      <c r="C10" s="11"/>
      <c r="D10" s="14"/>
      <c r="E10" s="14"/>
      <c r="F10" s="14">
        <v>796.5</v>
      </c>
      <c r="G10" s="16">
        <f t="shared" si="0"/>
        <v>0</v>
      </c>
    </row>
    <row r="11" spans="1:7" ht="15" customHeight="1" x14ac:dyDescent="0.25">
      <c r="A11" s="31">
        <v>45869</v>
      </c>
      <c r="B11" s="31"/>
      <c r="C11" s="11"/>
      <c r="D11" s="14"/>
      <c r="E11" s="14"/>
      <c r="F11" s="14"/>
      <c r="G11" s="16">
        <f t="shared" si="0"/>
        <v>0</v>
      </c>
    </row>
    <row r="12" spans="1:7" x14ac:dyDescent="0.25">
      <c r="A12" s="31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customHeight="1" thickBot="1" x14ac:dyDescent="0.3">
      <c r="A14" s="31">
        <v>45961</v>
      </c>
      <c r="B14" s="31"/>
      <c r="C14" s="11"/>
      <c r="D14" s="14"/>
      <c r="E14" s="14"/>
      <c r="F14" s="14"/>
      <c r="G14" s="16">
        <f t="shared" si="0"/>
        <v>0</v>
      </c>
    </row>
    <row r="15" spans="1:7" ht="15" hidden="1" customHeight="1" x14ac:dyDescent="0.25">
      <c r="A15" s="31">
        <v>45991</v>
      </c>
      <c r="B15" s="28"/>
      <c r="C15" s="17"/>
      <c r="D15" s="17"/>
      <c r="E15" s="14"/>
      <c r="F15" s="14"/>
      <c r="G15" s="16">
        <f t="shared" si="0"/>
        <v>0</v>
      </c>
    </row>
    <row r="16" spans="1:7" ht="15.75" hidden="1" thickBot="1" x14ac:dyDescent="0.3">
      <c r="A16" s="71">
        <v>46022</v>
      </c>
      <c r="B16" s="32"/>
      <c r="C16" s="106"/>
      <c r="D16" s="33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796.5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7" spans="1:12" x14ac:dyDescent="0.25">
      <c r="F27" s="74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B6:N6"/>
  <sheetViews>
    <sheetView workbookViewId="0">
      <selection activeCell="B7" sqref="B7"/>
    </sheetView>
  </sheetViews>
  <sheetFormatPr baseColWidth="10" defaultRowHeight="15" x14ac:dyDescent="0.25"/>
  <sheetData>
    <row r="6" spans="2:14" ht="31.5" x14ac:dyDescent="0.5">
      <c r="B6" s="46" t="s">
        <v>30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L32"/>
  <sheetViews>
    <sheetView workbookViewId="0">
      <selection activeCell="J25" sqref="J25"/>
    </sheetView>
  </sheetViews>
  <sheetFormatPr baseColWidth="10" defaultRowHeight="15" x14ac:dyDescent="0.25"/>
  <cols>
    <col min="3" max="3" width="17.5703125" customWidth="1"/>
    <col min="4" max="4" width="15" customWidth="1"/>
    <col min="5" max="5" width="19.5703125" customWidth="1"/>
    <col min="6" max="6" width="16.140625" bestFit="1" customWidth="1"/>
    <col min="7" max="7" width="17.5703125" customWidth="1"/>
  </cols>
  <sheetData>
    <row r="2" spans="1:7" ht="15.75" thickBot="1" x14ac:dyDescent="0.3"/>
    <row r="3" spans="1:7" ht="15.75" thickBot="1" x14ac:dyDescent="0.3">
      <c r="A3" s="176" t="s">
        <v>26</v>
      </c>
      <c r="B3" s="177"/>
      <c r="C3" s="177"/>
      <c r="D3" s="177"/>
      <c r="E3" s="177"/>
      <c r="F3" s="177"/>
      <c r="G3" s="178"/>
    </row>
    <row r="4" spans="1:7" ht="15.75" thickBot="1" x14ac:dyDescent="0.3">
      <c r="A4" s="21" t="s">
        <v>29</v>
      </c>
      <c r="B4" s="22"/>
      <c r="C4" s="22"/>
      <c r="D4" s="22"/>
      <c r="E4" s="22"/>
      <c r="F4" s="22" t="s">
        <v>4</v>
      </c>
      <c r="G4" s="23">
        <v>800000</v>
      </c>
    </row>
    <row r="5" spans="1:7" ht="45" x14ac:dyDescent="0.25">
      <c r="A5" s="24" t="s">
        <v>21</v>
      </c>
      <c r="B5" s="24" t="s">
        <v>22</v>
      </c>
      <c r="C5" s="24" t="s">
        <v>23</v>
      </c>
      <c r="D5" s="9" t="s">
        <v>17</v>
      </c>
      <c r="E5" s="9" t="s">
        <v>24</v>
      </c>
      <c r="F5" s="24" t="s">
        <v>25</v>
      </c>
      <c r="G5" s="10" t="s">
        <v>19</v>
      </c>
    </row>
    <row r="6" spans="1:7" x14ac:dyDescent="0.25">
      <c r="A6" s="25"/>
      <c r="B6" s="26"/>
      <c r="C6" s="11"/>
      <c r="D6" s="27"/>
      <c r="E6" s="15"/>
      <c r="F6" s="14"/>
      <c r="G6" s="16">
        <f>+$G$4+C6-(E6+F6)</f>
        <v>800000</v>
      </c>
    </row>
    <row r="7" spans="1:7" x14ac:dyDescent="0.25">
      <c r="A7" s="28"/>
      <c r="B7" s="28"/>
      <c r="C7" s="11"/>
      <c r="D7" s="14"/>
      <c r="E7" s="14"/>
      <c r="F7" s="14"/>
      <c r="G7" s="16">
        <f>+G6+C7-(E7+F7)</f>
        <v>800000</v>
      </c>
    </row>
    <row r="8" spans="1:7" x14ac:dyDescent="0.25">
      <c r="A8" s="28"/>
      <c r="B8" s="28"/>
      <c r="C8" s="29"/>
      <c r="D8" s="30"/>
      <c r="E8" s="30"/>
      <c r="F8" s="30"/>
      <c r="G8" s="16">
        <f t="shared" ref="G8:G12" si="0">+G7+C8-(E8+F8)</f>
        <v>800000</v>
      </c>
    </row>
    <row r="9" spans="1:7" x14ac:dyDescent="0.25">
      <c r="A9" s="31"/>
      <c r="B9" s="31"/>
      <c r="C9" s="11"/>
      <c r="D9" s="14"/>
      <c r="E9" s="14"/>
      <c r="F9" s="14"/>
      <c r="G9" s="16">
        <f t="shared" si="0"/>
        <v>800000</v>
      </c>
    </row>
    <row r="10" spans="1:7" x14ac:dyDescent="0.25">
      <c r="A10" s="31"/>
      <c r="B10" s="31"/>
      <c r="C10" s="11"/>
      <c r="D10" s="14"/>
      <c r="E10" s="14"/>
      <c r="F10" s="14"/>
      <c r="G10" s="16">
        <f t="shared" si="0"/>
        <v>800000</v>
      </c>
    </row>
    <row r="11" spans="1:7" x14ac:dyDescent="0.25">
      <c r="A11" s="28"/>
      <c r="B11" s="28"/>
      <c r="C11" s="17"/>
      <c r="D11" s="17"/>
      <c r="E11" s="17"/>
      <c r="F11" s="17"/>
      <c r="G11" s="16">
        <f t="shared" si="0"/>
        <v>800000</v>
      </c>
    </row>
    <row r="12" spans="1:7" x14ac:dyDescent="0.25">
      <c r="A12" s="28"/>
      <c r="B12" s="32"/>
      <c r="C12" s="33"/>
      <c r="D12" s="33"/>
      <c r="E12" s="34"/>
      <c r="F12" s="34"/>
      <c r="G12" s="16">
        <f t="shared" si="0"/>
        <v>800000</v>
      </c>
    </row>
    <row r="13" spans="1:7" ht="15.75" thickBot="1" x14ac:dyDescent="0.3">
      <c r="A13" s="35" t="s">
        <v>20</v>
      </c>
      <c r="B13" s="36"/>
      <c r="C13" s="37">
        <f>SUM(C6:C12)</f>
        <v>0</v>
      </c>
      <c r="D13" s="37"/>
      <c r="E13" s="37">
        <f>SUM(E6:E12)</f>
        <v>0</v>
      </c>
      <c r="F13" s="37">
        <f>SUM(F6:F12)</f>
        <v>0</v>
      </c>
      <c r="G13" s="38"/>
    </row>
    <row r="17" spans="1:12" x14ac:dyDescent="0.25">
      <c r="A17" s="181"/>
      <c r="B17" s="181"/>
      <c r="C17" s="181"/>
      <c r="D17" s="181"/>
      <c r="E17" s="181"/>
      <c r="F17" s="181"/>
      <c r="G17" s="181"/>
      <c r="H17" s="181"/>
      <c r="I17" s="181"/>
      <c r="J17" s="181"/>
      <c r="K17" s="181"/>
      <c r="L17" s="181"/>
    </row>
    <row r="18" spans="1:12" x14ac:dyDescent="0.25">
      <c r="A18" s="181"/>
      <c r="B18" s="181"/>
      <c r="C18" s="181"/>
      <c r="D18" s="181"/>
      <c r="E18" s="181"/>
      <c r="F18" s="181"/>
      <c r="G18" s="181"/>
      <c r="H18" s="181"/>
      <c r="I18" s="181"/>
      <c r="J18" s="181"/>
      <c r="K18" s="181"/>
      <c r="L18" s="181"/>
    </row>
    <row r="19" spans="1:12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5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41"/>
      <c r="L20" s="41"/>
    </row>
    <row r="21" spans="1:12" x14ac:dyDescent="0.2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x14ac:dyDescent="0.25">
      <c r="A22" s="158"/>
      <c r="B22" s="158"/>
      <c r="C22" s="42"/>
      <c r="H22" s="158"/>
      <c r="I22" s="158"/>
      <c r="J22" s="158"/>
      <c r="K22" s="42"/>
      <c r="L22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6" spans="1:12" x14ac:dyDescent="0.25">
      <c r="A26" s="158"/>
      <c r="B26" s="158"/>
      <c r="C26" s="42"/>
      <c r="H26" s="158"/>
      <c r="I26" s="158"/>
      <c r="J26" s="158"/>
      <c r="K26" s="42"/>
      <c r="L26" s="42"/>
    </row>
    <row r="27" spans="1:12" x14ac:dyDescent="0.25">
      <c r="A27" s="160"/>
      <c r="B27" s="160"/>
      <c r="C27" s="43"/>
      <c r="H27" s="160"/>
      <c r="I27" s="160"/>
      <c r="J27" s="160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8"/>
      <c r="E31" s="158"/>
      <c r="F31" s="158"/>
      <c r="G31" s="44"/>
      <c r="H31" s="44"/>
      <c r="I31" s="44"/>
      <c r="J31" s="44"/>
      <c r="K31" s="42"/>
      <c r="L31" s="42"/>
    </row>
    <row r="32" spans="1:12" x14ac:dyDescent="0.25">
      <c r="A32" s="158"/>
      <c r="B32" s="158"/>
      <c r="C32" s="158"/>
      <c r="D32" s="158"/>
      <c r="E32" s="158"/>
      <c r="F32" s="158"/>
      <c r="G32" s="158"/>
      <c r="H32" s="158"/>
      <c r="I32" s="158"/>
      <c r="J32" s="158"/>
      <c r="K32" s="42"/>
      <c r="L32" s="42"/>
    </row>
  </sheetData>
  <mergeCells count="14">
    <mergeCell ref="A23:B23"/>
    <mergeCell ref="H23:J23"/>
    <mergeCell ref="A3:G3"/>
    <mergeCell ref="A17:L18"/>
    <mergeCell ref="A20:J20"/>
    <mergeCell ref="A22:B22"/>
    <mergeCell ref="H22:J22"/>
    <mergeCell ref="A32:J32"/>
    <mergeCell ref="A26:B26"/>
    <mergeCell ref="H26:J26"/>
    <mergeCell ref="A27:B27"/>
    <mergeCell ref="H27:J27"/>
    <mergeCell ref="A29:J29"/>
    <mergeCell ref="D31:F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SeNaSa Subsidiado</vt:lpstr>
      <vt:lpstr>SeNaSa Contributivo</vt:lpstr>
      <vt:lpstr>Humano Seguro</vt:lpstr>
      <vt:lpstr>Primera ARS de Humano</vt:lpstr>
      <vt:lpstr> ARS Monumental</vt:lpstr>
      <vt:lpstr> ARS Semma</vt:lpstr>
      <vt:lpstr> ARS Renacer</vt:lpstr>
      <vt:lpstr> ARS APS </vt:lpstr>
      <vt:lpstr>ARS Idopril</vt:lpstr>
      <vt:lpstr> ARS MGA</vt:lpstr>
      <vt:lpstr> ARS Mapfre</vt:lpstr>
      <vt:lpstr> ARS Simag</vt:lpstr>
      <vt:lpstr>Nota</vt:lpstr>
      <vt:lpstr>Instituciones u Oranismos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Hamlert Alberto Méndez Acosta</dc:creator>
  <cp:lastModifiedBy>CONTABILIDAD 1</cp:lastModifiedBy>
  <cp:lastPrinted>2024-10-30T17:09:52Z</cp:lastPrinted>
  <dcterms:created xsi:type="dcterms:W3CDTF">2022-04-22T13:33:44Z</dcterms:created>
  <dcterms:modified xsi:type="dcterms:W3CDTF">2025-11-03T17:28:53Z</dcterms:modified>
</cp:coreProperties>
</file>