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13_ncr:1_{5151086C-8F11-42E1-A89A-13EDB11F27F5}" xr6:coauthVersionLast="47" xr6:coauthVersionMax="47" xr10:uidLastSave="{00000000-0000-0000-0000-000000000000}"/>
  <bookViews>
    <workbookView xWindow="-120" yWindow="-120" windowWidth="29040" windowHeight="15840" xr2:uid="{9C317B3F-6E01-41DC-8A31-CDED5711ABB5}"/>
  </bookViews>
  <sheets>
    <sheet name="LISTADO DE ORDENES" sheetId="1" r:id="rId1"/>
  </sheets>
  <definedNames>
    <definedName name="_xlnm.Print_Area" localSheetId="0">'LISTADO DE ORDENES'!$A$1:$I$124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7" i="1" l="1"/>
  <c r="C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1" i="1"/>
  <c r="D90" i="1"/>
  <c r="D89" i="1"/>
  <c r="D88" i="1"/>
  <c r="D87" i="1"/>
  <c r="D86" i="1"/>
  <c r="D85" i="1"/>
  <c r="D84" i="1"/>
  <c r="I83" i="1"/>
  <c r="D83" i="1"/>
  <c r="H82" i="1"/>
  <c r="H109" i="1" s="1"/>
  <c r="D82" i="1"/>
  <c r="D109" i="1" s="1"/>
  <c r="I27" i="1"/>
  <c r="I16" i="1"/>
  <c r="I77" i="1" s="1"/>
  <c r="I82" i="1" l="1"/>
  <c r="I109" i="1" s="1"/>
  <c r="F109" i="1"/>
</calcChain>
</file>

<file path=xl/sharedStrings.xml><?xml version="1.0" encoding="utf-8"?>
<sst xmlns="http://schemas.openxmlformats.org/spreadsheetml/2006/main" count="475" uniqueCount="284">
  <si>
    <t>Republica Dominicana</t>
  </si>
  <si>
    <t>SERVICIO NACIONAL DE SALUD</t>
  </si>
  <si>
    <t>LISTADO DE ORDENES DE COMPRAS O SERVICIOS EFECTUADAS DURANTE EL MES:  OCTUBRE-2025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</si>
  <si>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</si>
  <si>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</si>
  <si>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</si>
  <si>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</si>
  <si>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</si>
  <si>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</si>
  <si>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</si>
  <si>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</si>
  <si>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</si>
  <si>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</si>
  <si>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732-2025</t>
  </si>
  <si>
    <t>E450000004866</t>
  </si>
  <si>
    <t>FR</t>
  </si>
  <si>
    <t>INAPA</t>
  </si>
  <si>
    <t>Servicios de Agua Potable</t>
  </si>
  <si>
    <t>2217-01</t>
  </si>
  <si>
    <t>733-2025</t>
  </si>
  <si>
    <t>E450000000135</t>
  </si>
  <si>
    <t>MORAMI</t>
  </si>
  <si>
    <t>Reactivos de Laboratorio</t>
  </si>
  <si>
    <t>2372-03</t>
  </si>
  <si>
    <t>734-2025</t>
  </si>
  <si>
    <t>B1500008460</t>
  </si>
  <si>
    <t>VS</t>
  </si>
  <si>
    <t>ALMANZAR ESTEVEZ</t>
  </si>
  <si>
    <t>735-2025</t>
  </si>
  <si>
    <t>E450000000552</t>
  </si>
  <si>
    <t>HOSPIFAR,SRL</t>
  </si>
  <si>
    <t>Suministro de LBORATORIO</t>
  </si>
  <si>
    <t>2393-01</t>
  </si>
  <si>
    <t>736-2025</t>
  </si>
  <si>
    <t>E450000000217</t>
  </si>
  <si>
    <t>SEAN DOMINICAN</t>
  </si>
  <si>
    <t xml:space="preserve">Suministros de Medicamentos </t>
  </si>
  <si>
    <t>2341-01</t>
  </si>
  <si>
    <t>737-2025</t>
  </si>
  <si>
    <t>B1500001491</t>
  </si>
  <si>
    <t>NIFARMED</t>
  </si>
  <si>
    <t>738-2025</t>
  </si>
  <si>
    <t>E450000000239</t>
  </si>
  <si>
    <t>MEDI-SAN</t>
  </si>
  <si>
    <t>Utiles Médico Quirúrgico</t>
  </si>
  <si>
    <t>739-2025</t>
  </si>
  <si>
    <t>B1500018021</t>
  </si>
  <si>
    <t>BIO-NOVA</t>
  </si>
  <si>
    <t>740-2025</t>
  </si>
  <si>
    <t>B1500000175</t>
  </si>
  <si>
    <t>CARLOS OVIDIO GENAO</t>
  </si>
  <si>
    <t>Sum. Alimentos y Ut. De cocina y C</t>
  </si>
  <si>
    <t>2311-01-2395-01</t>
  </si>
  <si>
    <t>741-2025</t>
  </si>
  <si>
    <t>B1500001368</t>
  </si>
  <si>
    <t>MIX AIR DOMINICANA</t>
  </si>
  <si>
    <t>Suministro de Oxigeno</t>
  </si>
  <si>
    <t>742-2025</t>
  </si>
  <si>
    <t>B1500006793</t>
  </si>
  <si>
    <t>BRICOMP COMPUCENTER</t>
  </si>
  <si>
    <t>Utiles de Escritorios, Oficina, Inform.</t>
  </si>
  <si>
    <t>2392-01</t>
  </si>
  <si>
    <t>743-2025</t>
  </si>
  <si>
    <t>E450000008340</t>
  </si>
  <si>
    <t>BIO-NUCLEAR</t>
  </si>
  <si>
    <t>744-2025</t>
  </si>
  <si>
    <t>E450000004310</t>
  </si>
  <si>
    <t>SUED &amp; FARGESA</t>
  </si>
  <si>
    <t>745-2025</t>
  </si>
  <si>
    <t>E450000000109</t>
  </si>
  <si>
    <t>ULTRALAB</t>
  </si>
  <si>
    <t>746-2025</t>
  </si>
  <si>
    <t>E450000000070</t>
  </si>
  <si>
    <t>KARYBERTH TECHNOLOGY</t>
  </si>
  <si>
    <t>747-2025</t>
  </si>
  <si>
    <t>E450000000249</t>
  </si>
  <si>
    <t>A&amp;M PLOMERIA</t>
  </si>
  <si>
    <t>Suministro de Pintura</t>
  </si>
  <si>
    <t>2372-06</t>
  </si>
  <si>
    <t>748-2025</t>
  </si>
  <si>
    <t>B1500000947</t>
  </si>
  <si>
    <t>MAO CENTRAL CONNECTIONS</t>
  </si>
  <si>
    <t>Servicios de Internet</t>
  </si>
  <si>
    <t>2215-01</t>
  </si>
  <si>
    <t>749-2025</t>
  </si>
  <si>
    <t>B1500001513</t>
  </si>
  <si>
    <t>ZEN PHARMACEUTHICAL</t>
  </si>
  <si>
    <t>750-2025</t>
  </si>
  <si>
    <t>E4500000018682</t>
  </si>
  <si>
    <t>ALTICE DOMINICANA</t>
  </si>
  <si>
    <t>Servicio de Telefono</t>
  </si>
  <si>
    <t>2213-01</t>
  </si>
  <si>
    <t>751-2025</t>
  </si>
  <si>
    <t>B1500000011</t>
  </si>
  <si>
    <t>SUPLITODO RD GAMVESA</t>
  </si>
  <si>
    <t>Alimentos</t>
  </si>
  <si>
    <t>2311-01</t>
  </si>
  <si>
    <t>752-2025</t>
  </si>
  <si>
    <t>B1500000012</t>
  </si>
  <si>
    <t>Material de Limpieza y Papel</t>
  </si>
  <si>
    <t>2391-01-2332-01</t>
  </si>
  <si>
    <t>753-2025</t>
  </si>
  <si>
    <t>B1500001869</t>
  </si>
  <si>
    <t>SUPERMERCADO MAEÑO</t>
  </si>
  <si>
    <t>Suministro de Papel</t>
  </si>
  <si>
    <t>2332-01</t>
  </si>
  <si>
    <t>754-2025</t>
  </si>
  <si>
    <t>E450000000083</t>
  </si>
  <si>
    <t>FARMACIA ELYFIOR</t>
  </si>
  <si>
    <t>755-2025</t>
  </si>
  <si>
    <t>E450000000084</t>
  </si>
  <si>
    <t>756-2025</t>
  </si>
  <si>
    <t>B1500006825</t>
  </si>
  <si>
    <t>757-2025</t>
  </si>
  <si>
    <t>E450000000266</t>
  </si>
  <si>
    <t>Suministro Eléctricos</t>
  </si>
  <si>
    <t>2396-01</t>
  </si>
  <si>
    <t>758-2025</t>
  </si>
  <si>
    <t>B1500001875</t>
  </si>
  <si>
    <t>759-2025</t>
  </si>
  <si>
    <t>E450000000088</t>
  </si>
  <si>
    <t>760-2025</t>
  </si>
  <si>
    <t>B1500003273</t>
  </si>
  <si>
    <t>ARCADIO ESPINAL</t>
  </si>
  <si>
    <t>Material de Refrigeración</t>
  </si>
  <si>
    <t>2271-05</t>
  </si>
  <si>
    <t>761-2025</t>
  </si>
  <si>
    <t>B1500001375</t>
  </si>
  <si>
    <t>762-2025</t>
  </si>
  <si>
    <t>B1500000334</t>
  </si>
  <si>
    <t>MICROFUNDICION FGLE, SRL</t>
  </si>
  <si>
    <t>Suministro de Pin Personalizado</t>
  </si>
  <si>
    <t>2323-01</t>
  </si>
  <si>
    <t>763-2025</t>
  </si>
  <si>
    <t>B1500001948</t>
  </si>
  <si>
    <t>STRONICS</t>
  </si>
  <si>
    <t>Suministro mensualidad Sistema</t>
  </si>
  <si>
    <t>2259-01</t>
  </si>
  <si>
    <t>764-2025</t>
  </si>
  <si>
    <t>B1500005833</t>
  </si>
  <si>
    <t>UNIQUE REPRESENTACIONES</t>
  </si>
  <si>
    <t>Sum. Quirurgicos</t>
  </si>
  <si>
    <t>765-2025</t>
  </si>
  <si>
    <t>E450000093175</t>
  </si>
  <si>
    <t>CLARO</t>
  </si>
  <si>
    <t>766-2025</t>
  </si>
  <si>
    <t>E450000093194</t>
  </si>
  <si>
    <t>767-2025</t>
  </si>
  <si>
    <t>E450000000001</t>
  </si>
  <si>
    <t>CLARA LUZ EVENT SOLUTIONS</t>
  </si>
  <si>
    <t>Serv. De Publicidad</t>
  </si>
  <si>
    <t>768-2025</t>
  </si>
  <si>
    <t>B1500000140</t>
  </si>
  <si>
    <t>OSTEOSINTESIS DEL ATLANTICO</t>
  </si>
  <si>
    <t>Suministro de Ortopedia</t>
  </si>
  <si>
    <t>769-2025</t>
  </si>
  <si>
    <t>B1500001039</t>
  </si>
  <si>
    <t>MEDICAL SUPPLY HERNANDEZ V</t>
  </si>
  <si>
    <t>770-2025</t>
  </si>
  <si>
    <t>B1500000181</t>
  </si>
  <si>
    <t>ABREU LANTIGUA EVENTOS</t>
  </si>
  <si>
    <t>Servicios de Alimentación</t>
  </si>
  <si>
    <t>2292-01</t>
  </si>
  <si>
    <t>771-2025</t>
  </si>
  <si>
    <t>B1500000182</t>
  </si>
  <si>
    <t>772-2025</t>
  </si>
  <si>
    <t>B1500000837</t>
  </si>
  <si>
    <t>TIO DEPOSITO DENTAL</t>
  </si>
  <si>
    <t>Suministro de Odontologia</t>
  </si>
  <si>
    <t>773-2025</t>
  </si>
  <si>
    <t>E450000000092</t>
  </si>
  <si>
    <t>774-2025</t>
  </si>
  <si>
    <t>B1500000164</t>
  </si>
  <si>
    <t>LGM MULTISERVICIOS</t>
  </si>
  <si>
    <t>Servicios de Fumigación y Jardineria</t>
  </si>
  <si>
    <t>2285-01-2271-02</t>
  </si>
  <si>
    <t>775-2025</t>
  </si>
  <si>
    <t>B1500000138</t>
  </si>
  <si>
    <t>SPEEDWI  TELECOM</t>
  </si>
  <si>
    <t>776-2025</t>
  </si>
  <si>
    <t>B1500000139</t>
  </si>
  <si>
    <t>Servicios de Soporte e Instalación</t>
  </si>
  <si>
    <t>777-2025</t>
  </si>
  <si>
    <t>B1500010338</t>
  </si>
  <si>
    <t>FOOD COURT MOREL</t>
  </si>
  <si>
    <t>778-2025</t>
  </si>
  <si>
    <t>B1500000242</t>
  </si>
  <si>
    <t>JOSE ANTONIO MARRERO</t>
  </si>
  <si>
    <t>Confección y Copias de Llaves</t>
  </si>
  <si>
    <t>2399-04</t>
  </si>
  <si>
    <t>779-2025</t>
  </si>
  <si>
    <t>B1500000243</t>
  </si>
  <si>
    <t>780-2025</t>
  </si>
  <si>
    <t>B1500001878</t>
  </si>
  <si>
    <t>781-2025</t>
  </si>
  <si>
    <t>B1500001008</t>
  </si>
  <si>
    <t>LAB. DENTAL HNOS. HERNANDEZ</t>
  </si>
  <si>
    <t>Suministro de Odontología</t>
  </si>
  <si>
    <t>782-2025</t>
  </si>
  <si>
    <t>E450000008653</t>
  </si>
  <si>
    <t>Mantenimiento Equipo Med. Y Lab</t>
  </si>
  <si>
    <t>2272-04</t>
  </si>
  <si>
    <t>783-2025</t>
  </si>
  <si>
    <t>E450000000264</t>
  </si>
  <si>
    <t>784-2025</t>
  </si>
  <si>
    <t>E450000000095</t>
  </si>
  <si>
    <t>785-2025</t>
  </si>
  <si>
    <t>B1500000183</t>
  </si>
  <si>
    <t>786-2025</t>
  </si>
  <si>
    <t>B1500002824</t>
  </si>
  <si>
    <t>ECO CETIOSA</t>
  </si>
  <si>
    <t>Suministro de Combustible</t>
  </si>
  <si>
    <t>2371-01</t>
  </si>
  <si>
    <t>787-2025</t>
  </si>
  <si>
    <t>B1500000345</t>
  </si>
  <si>
    <t>LUIS SAMUEL BALBUENA PERALTA</t>
  </si>
  <si>
    <t>Alquileres</t>
  </si>
  <si>
    <t>2258-01</t>
  </si>
  <si>
    <t>788-2025</t>
  </si>
  <si>
    <t>E450000000046</t>
  </si>
  <si>
    <t>CIRCUIMED</t>
  </si>
  <si>
    <t xml:space="preserve">Mantenimiento </t>
  </si>
  <si>
    <t>2271-01</t>
  </si>
  <si>
    <t>789-2025</t>
  </si>
  <si>
    <t>B1500011255</t>
  </si>
  <si>
    <t>MOREL</t>
  </si>
  <si>
    <t>790-2025</t>
  </si>
  <si>
    <t>B1500001392</t>
  </si>
  <si>
    <t>AGUA FARES</t>
  </si>
  <si>
    <t>Suministro de Agua embotellada</t>
  </si>
  <si>
    <t>791-2025</t>
  </si>
  <si>
    <t>B1500011272</t>
  </si>
  <si>
    <t>792-2025</t>
  </si>
  <si>
    <t>E4500000000213</t>
  </si>
  <si>
    <t>SUPER ESTACION MAO</t>
  </si>
  <si>
    <t>2371-01-02-05</t>
  </si>
  <si>
    <t>793-2025</t>
  </si>
  <si>
    <t>B1500001380</t>
  </si>
  <si>
    <t>794-2025</t>
  </si>
  <si>
    <t>B1500011277</t>
  </si>
  <si>
    <t>795-2025</t>
  </si>
  <si>
    <t>B1500000013</t>
  </si>
  <si>
    <t>KENNY JOEL JIMENEZ REYES</t>
  </si>
  <si>
    <t>796-2025</t>
  </si>
  <si>
    <t>B1500004265</t>
  </si>
  <si>
    <t>COMBUSTIBLES DEL YUNA</t>
  </si>
  <si>
    <t>Suministro GLP</t>
  </si>
  <si>
    <t>2371-04</t>
  </si>
  <si>
    <t>797-2025</t>
  </si>
  <si>
    <t>E450000000481</t>
  </si>
  <si>
    <t>AGROFEN</t>
  </si>
  <si>
    <t>798-2025</t>
  </si>
  <si>
    <t>E450000000482</t>
  </si>
  <si>
    <t>799-2025</t>
  </si>
  <si>
    <t>E450000000329</t>
  </si>
  <si>
    <t>Suministro Ferreteros</t>
  </si>
  <si>
    <t>2398-01</t>
  </si>
  <si>
    <t>800-2025</t>
  </si>
  <si>
    <t>E450000000223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</si>
  <si>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</si>
  <si>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</si>
  <si>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</si>
  <si>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</si>
  <si>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</si>
  <si>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</si>
  <si>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</si>
  <si>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</si>
  <si>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</si>
  <si>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</si>
  <si>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2221-01</t>
  </si>
  <si>
    <t>2271-02</t>
  </si>
  <si>
    <t>2285-01</t>
  </si>
  <si>
    <t>2391-01</t>
  </si>
  <si>
    <t>2395-01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</si>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</sst>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64" fontId="4" fillId="0" borderId="2" xfId="0" applyNumberFormat="1" applyFont="1" applyBorder="1"/>
    <xf numFmtId="0" fontId="0" fillId="0" borderId="2" xfId="0" applyBorder="1"/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right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4" fontId="0" fillId="2" borderId="2" xfId="0" applyNumberFormat="1" applyFill="1" applyBorder="1"/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center" wrapText="1"/>
    </xf>
    <xf numFmtId="0" fontId="4" fillId="2" borderId="2" xfId="0" applyFont="1" applyFill="1" applyBorder="1" applyAlignment="1">
      <alignment horizontal="right"/>
    </xf>
    <xf numFmtId="0" fontId="5" fillId="0" borderId="3" xfId="0" applyFont="1" applyBorder="1" applyAlignment="1">
      <alignment horizontal="left"/>
    </xf>
    <xf numFmtId="0" fontId="5" fillId="0" borderId="2" xfId="0" applyFont="1" applyBorder="1"/>
    <xf numFmtId="0" fontId="5" fillId="0" borderId="3" xfId="0" applyFont="1" applyBorder="1"/>
    <xf numFmtId="0" fontId="5" fillId="0" borderId="0" xfId="0" applyFont="1"/>
    <xf numFmtId="164" fontId="4" fillId="0" borderId="2" xfId="0" applyNumberFormat="1" applyFont="1" applyBorder="1" applyAlignment="1">
      <alignment horizontal="right"/>
    </xf>
    <xf numFmtId="14" fontId="5" fillId="0" borderId="2" xfId="0" applyNumberFormat="1" applyFont="1" applyBorder="1" applyAlignment="1">
      <alignment horizontal="right"/>
    </xf>
    <xf numFmtId="0" fontId="6" fillId="2" borderId="2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/>
    </xf>
    <xf numFmtId="0" fontId="7" fillId="0" borderId="2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right" wrapText="1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43" fontId="0" fillId="0" borderId="2" xfId="0" applyNumberFormat="1" applyBorder="1"/>
    <xf numFmtId="0" fontId="3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0" fontId="7" fillId="0" borderId="2" xfId="0" applyFont="1" applyBorder="1" applyAlignment="1">
      <alignment horizontal="center"/>
    </xf>
    <xf numFmtId="165" fontId="0" fillId="0" borderId="0" xfId="0" applyNumberFormat="1"/>
    <xf numFmtId="0" fontId="1" fillId="0" borderId="2" xfId="0" applyFont="1" applyBorder="1" applyAlignment="1">
      <alignment horizontal="right"/>
    </xf>
    <xf numFmtId="165" fontId="0" fillId="0" borderId="2" xfId="0" applyNumberFormat="1" applyBorder="1"/>
    <xf numFmtId="0" fontId="8" fillId="0" borderId="0" xfId="0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DBEA7B-3A07-419C-B5F1-10B017F63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05C2DBD-8DF3-464C-B227-83FB2A48E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596CF9A-058F-45D5-A38E-2F573364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2A639CF-A89E-4ADB-A6C0-7A67344CB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DE78AE6-1CDB-4187-A35F-C48C5B31D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4319201-C18B-433B-B734-6901C7DFA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208890B-B949-46F9-8103-B15D3E69A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C348BE5-957B-49C0-A56B-F70C245F6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C2107-384A-4FCF-AF72-090C7EFA6666}">
  <dimension ref="A1:I377"/>
  <sheetViews>
    <sheetView tabSelected="1" zoomScaleNormal="100" workbookViewId="0">
      <selection activeCell="B8" sqref="B8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5" max="5" width="10" customWidth="1"/>
    <col min="6" max="6" width="25.85546875" customWidth="1"/>
    <col min="7" max="7" width="29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9" ht="47.25" x14ac:dyDescent="0.25">
      <c r="A7" s="5" t="s">
        <v>4</v>
      </c>
      <c r="B7" s="6" t="s">
        <v>5</v>
      </c>
      <c r="C7" s="7" t="s">
        <v>6</v>
      </c>
      <c r="D7" s="6" t="s">
        <v>7</v>
      </c>
      <c r="E7" s="6" t="s">
        <v>8</v>
      </c>
      <c r="F7" s="5" t="s">
        <v>9</v>
      </c>
      <c r="G7" s="5" t="s">
        <v>10</v>
      </c>
      <c r="H7" s="6" t="s">
        <v>11</v>
      </c>
      <c r="I7" s="5" t="s">
        <v>12</v>
      </c>
    </row>
    <row r="8" spans="1:9" x14ac:dyDescent="0.25">
      <c r="A8" s="8">
        <v>45931</v>
      </c>
      <c r="B8" s="9"/>
      <c r="C8" s="10" t="s">
        <v>13</v>
      </c>
      <c r="D8" s="11" t="s">
        <v>14</v>
      </c>
      <c r="E8" s="12" t="s">
        <v>15</v>
      </c>
      <c r="F8" s="13" t="s">
        <v>16</v>
      </c>
      <c r="G8" s="13" t="s">
        <v>17</v>
      </c>
      <c r="H8" s="14" t="s">
        <v>18</v>
      </c>
      <c r="I8" s="15">
        <v>18500</v>
      </c>
    </row>
    <row r="9" spans="1:9" x14ac:dyDescent="0.25">
      <c r="A9" s="8">
        <v>45931</v>
      </c>
      <c r="B9" s="9"/>
      <c r="C9" s="11" t="s">
        <v>19</v>
      </c>
      <c r="D9" s="16" t="s">
        <v>20</v>
      </c>
      <c r="E9" s="17" t="s">
        <v>15</v>
      </c>
      <c r="F9" s="13" t="s">
        <v>21</v>
      </c>
      <c r="G9" s="9" t="s">
        <v>22</v>
      </c>
      <c r="H9" s="14" t="s">
        <v>23</v>
      </c>
      <c r="I9" s="15">
        <v>14352.9</v>
      </c>
    </row>
    <row r="10" spans="1:9" x14ac:dyDescent="0.25">
      <c r="A10" s="8">
        <v>45931</v>
      </c>
      <c r="B10" s="9"/>
      <c r="C10" s="18" t="s">
        <v>24</v>
      </c>
      <c r="D10" s="18" t="s">
        <v>25</v>
      </c>
      <c r="E10" s="17" t="s">
        <v>26</v>
      </c>
      <c r="F10" s="13" t="s">
        <v>27</v>
      </c>
      <c r="G10" s="13" t="s">
        <v>22</v>
      </c>
      <c r="H10" s="14" t="s">
        <v>23</v>
      </c>
      <c r="I10" s="15">
        <v>650216.15</v>
      </c>
    </row>
    <row r="11" spans="1:9" x14ac:dyDescent="0.25">
      <c r="A11" s="8">
        <v>45931</v>
      </c>
      <c r="B11" s="9"/>
      <c r="C11" s="18" t="s">
        <v>28</v>
      </c>
      <c r="D11" s="18" t="s">
        <v>29</v>
      </c>
      <c r="E11" s="17" t="s">
        <v>26</v>
      </c>
      <c r="F11" s="13" t="s">
        <v>30</v>
      </c>
      <c r="G11" s="13" t="s">
        <v>31</v>
      </c>
      <c r="H11" s="14" t="s">
        <v>32</v>
      </c>
      <c r="I11" s="15">
        <v>65858</v>
      </c>
    </row>
    <row r="12" spans="1:9" x14ac:dyDescent="0.25">
      <c r="A12" s="8">
        <v>45931</v>
      </c>
      <c r="B12" s="9"/>
      <c r="C12" s="18" t="s">
        <v>33</v>
      </c>
      <c r="D12" s="18" t="s">
        <v>34</v>
      </c>
      <c r="E12" s="12" t="s">
        <v>15</v>
      </c>
      <c r="F12" s="19" t="s">
        <v>35</v>
      </c>
      <c r="G12" s="13" t="s">
        <v>36</v>
      </c>
      <c r="H12" s="14" t="s">
        <v>37</v>
      </c>
      <c r="I12" s="15">
        <v>19800</v>
      </c>
    </row>
    <row r="13" spans="1:9" x14ac:dyDescent="0.25">
      <c r="A13" s="8">
        <v>45931</v>
      </c>
      <c r="B13" s="9"/>
      <c r="C13" s="18" t="s">
        <v>38</v>
      </c>
      <c r="D13" s="18" t="s">
        <v>39</v>
      </c>
      <c r="E13" s="12" t="s">
        <v>15</v>
      </c>
      <c r="F13" s="13" t="s">
        <v>40</v>
      </c>
      <c r="G13" s="13" t="s">
        <v>36</v>
      </c>
      <c r="H13" s="14" t="s">
        <v>37</v>
      </c>
      <c r="I13" s="15">
        <v>138400</v>
      </c>
    </row>
    <row r="14" spans="1:9" x14ac:dyDescent="0.25">
      <c r="A14" s="8">
        <v>45931</v>
      </c>
      <c r="B14" s="9"/>
      <c r="C14" s="11" t="s">
        <v>41</v>
      </c>
      <c r="D14" s="16" t="s">
        <v>42</v>
      </c>
      <c r="E14" s="17" t="s">
        <v>26</v>
      </c>
      <c r="F14" s="13" t="s">
        <v>43</v>
      </c>
      <c r="G14" s="9" t="s">
        <v>44</v>
      </c>
      <c r="H14" s="14" t="s">
        <v>32</v>
      </c>
      <c r="I14" s="15">
        <v>211810</v>
      </c>
    </row>
    <row r="15" spans="1:9" x14ac:dyDescent="0.25">
      <c r="A15" s="8">
        <v>45931</v>
      </c>
      <c r="B15" s="9"/>
      <c r="C15" s="11" t="s">
        <v>45</v>
      </c>
      <c r="D15" s="16" t="s">
        <v>46</v>
      </c>
      <c r="E15" s="17" t="s">
        <v>26</v>
      </c>
      <c r="F15" s="20" t="s">
        <v>47</v>
      </c>
      <c r="G15" s="13" t="s">
        <v>22</v>
      </c>
      <c r="H15" s="14" t="s">
        <v>23</v>
      </c>
      <c r="I15" s="15">
        <v>201687.3</v>
      </c>
    </row>
    <row r="16" spans="1:9" ht="24.75" x14ac:dyDescent="0.25">
      <c r="A16" s="8">
        <v>45932</v>
      </c>
      <c r="B16" s="9"/>
      <c r="C16" s="11" t="s">
        <v>48</v>
      </c>
      <c r="D16" s="11" t="s">
        <v>49</v>
      </c>
      <c r="E16" s="17" t="s">
        <v>26</v>
      </c>
      <c r="F16" s="20" t="s">
        <v>50</v>
      </c>
      <c r="G16" s="13" t="s">
        <v>51</v>
      </c>
      <c r="H16" s="14" t="s">
        <v>52</v>
      </c>
      <c r="I16" s="15">
        <f>175710.83</f>
        <v>175710.83</v>
      </c>
    </row>
    <row r="17" spans="1:9" x14ac:dyDescent="0.25">
      <c r="A17" s="8">
        <v>45932</v>
      </c>
      <c r="B17" s="9"/>
      <c r="C17" s="11" t="s">
        <v>53</v>
      </c>
      <c r="D17" s="16" t="s">
        <v>54</v>
      </c>
      <c r="E17" s="12" t="s">
        <v>15</v>
      </c>
      <c r="F17" s="21" t="s">
        <v>55</v>
      </c>
      <c r="G17" s="13" t="s">
        <v>56</v>
      </c>
      <c r="H17" s="14" t="s">
        <v>23</v>
      </c>
      <c r="I17" s="15">
        <v>100000</v>
      </c>
    </row>
    <row r="18" spans="1:9" x14ac:dyDescent="0.25">
      <c r="A18" s="8">
        <v>45932</v>
      </c>
      <c r="B18" s="9"/>
      <c r="C18" s="11" t="s">
        <v>57</v>
      </c>
      <c r="D18" s="16" t="s">
        <v>58</v>
      </c>
      <c r="E18" s="12" t="s">
        <v>26</v>
      </c>
      <c r="F18" s="13" t="s">
        <v>59</v>
      </c>
      <c r="G18" s="22" t="s">
        <v>60</v>
      </c>
      <c r="H18" s="14" t="s">
        <v>61</v>
      </c>
      <c r="I18" s="15">
        <v>34735</v>
      </c>
    </row>
    <row r="19" spans="1:9" x14ac:dyDescent="0.25">
      <c r="A19" s="8">
        <v>45932</v>
      </c>
      <c r="B19" s="9"/>
      <c r="C19" s="11" t="s">
        <v>62</v>
      </c>
      <c r="D19" s="16" t="s">
        <v>63</v>
      </c>
      <c r="E19" s="17" t="s">
        <v>26</v>
      </c>
      <c r="F19" s="20" t="s">
        <v>64</v>
      </c>
      <c r="G19" s="13" t="s">
        <v>22</v>
      </c>
      <c r="H19" s="14" t="s">
        <v>23</v>
      </c>
      <c r="I19" s="15">
        <v>292854.90000000002</v>
      </c>
    </row>
    <row r="20" spans="1:9" x14ac:dyDescent="0.25">
      <c r="A20" s="8">
        <v>45932</v>
      </c>
      <c r="B20" s="9"/>
      <c r="C20" s="11" t="s">
        <v>65</v>
      </c>
      <c r="D20" s="16" t="s">
        <v>66</v>
      </c>
      <c r="E20" s="12" t="s">
        <v>26</v>
      </c>
      <c r="F20" s="21" t="s">
        <v>67</v>
      </c>
      <c r="G20" s="13" t="s">
        <v>22</v>
      </c>
      <c r="H20" s="14" t="s">
        <v>23</v>
      </c>
      <c r="I20" s="15">
        <v>768818.26</v>
      </c>
    </row>
    <row r="21" spans="1:9" x14ac:dyDescent="0.25">
      <c r="A21" s="8">
        <v>45932</v>
      </c>
      <c r="B21" s="9"/>
      <c r="C21" s="11" t="s">
        <v>68</v>
      </c>
      <c r="D21" s="11" t="s">
        <v>69</v>
      </c>
      <c r="E21" s="12" t="s">
        <v>26</v>
      </c>
      <c r="F21" s="20" t="s">
        <v>70</v>
      </c>
      <c r="G21" s="9" t="s">
        <v>22</v>
      </c>
      <c r="H21" s="14" t="s">
        <v>23</v>
      </c>
      <c r="I21" s="15">
        <v>5906.27</v>
      </c>
    </row>
    <row r="22" spans="1:9" x14ac:dyDescent="0.25">
      <c r="A22" s="8">
        <v>45933</v>
      </c>
      <c r="B22" s="9"/>
      <c r="C22" s="11" t="s">
        <v>71</v>
      </c>
      <c r="D22" s="16" t="s">
        <v>72</v>
      </c>
      <c r="E22" s="17" t="s">
        <v>26</v>
      </c>
      <c r="F22" s="21" t="s">
        <v>73</v>
      </c>
      <c r="G22" s="22" t="s">
        <v>60</v>
      </c>
      <c r="H22" s="14" t="s">
        <v>61</v>
      </c>
      <c r="I22" s="15">
        <v>4822.32</v>
      </c>
    </row>
    <row r="23" spans="1:9" ht="15.75" customHeight="1" x14ac:dyDescent="0.25">
      <c r="A23" s="8">
        <v>45933</v>
      </c>
      <c r="B23" s="9"/>
      <c r="C23" s="11" t="s">
        <v>74</v>
      </c>
      <c r="D23" s="16" t="s">
        <v>75</v>
      </c>
      <c r="E23" s="17" t="s">
        <v>26</v>
      </c>
      <c r="F23" s="20" t="s">
        <v>76</v>
      </c>
      <c r="G23" s="13" t="s">
        <v>77</v>
      </c>
      <c r="H23" s="14" t="s">
        <v>78</v>
      </c>
      <c r="I23" s="15">
        <v>55680.02</v>
      </c>
    </row>
    <row r="24" spans="1:9" x14ac:dyDescent="0.25">
      <c r="A24" s="8">
        <v>45933</v>
      </c>
      <c r="B24" s="9"/>
      <c r="C24" s="11" t="s">
        <v>79</v>
      </c>
      <c r="D24" s="16" t="s">
        <v>80</v>
      </c>
      <c r="E24" s="12" t="s">
        <v>26</v>
      </c>
      <c r="F24" s="20" t="s">
        <v>81</v>
      </c>
      <c r="G24" s="13" t="s">
        <v>82</v>
      </c>
      <c r="H24" s="14" t="s">
        <v>83</v>
      </c>
      <c r="I24" s="15">
        <v>5495</v>
      </c>
    </row>
    <row r="25" spans="1:9" x14ac:dyDescent="0.25">
      <c r="A25" s="8">
        <v>45933</v>
      </c>
      <c r="B25" s="9"/>
      <c r="C25" s="11" t="s">
        <v>84</v>
      </c>
      <c r="D25" s="11" t="s">
        <v>85</v>
      </c>
      <c r="E25" s="17" t="s">
        <v>26</v>
      </c>
      <c r="F25" s="20" t="s">
        <v>86</v>
      </c>
      <c r="G25" s="9" t="s">
        <v>44</v>
      </c>
      <c r="H25" s="14" t="s">
        <v>32</v>
      </c>
      <c r="I25" s="15">
        <v>28320</v>
      </c>
    </row>
    <row r="26" spans="1:9" x14ac:dyDescent="0.25">
      <c r="A26" s="23">
        <v>45935</v>
      </c>
      <c r="B26" s="24"/>
      <c r="C26" s="10" t="s">
        <v>87</v>
      </c>
      <c r="D26" s="25" t="s">
        <v>88</v>
      </c>
      <c r="E26" s="26" t="s">
        <v>15</v>
      </c>
      <c r="F26" s="20" t="s">
        <v>89</v>
      </c>
      <c r="G26" s="13" t="s">
        <v>90</v>
      </c>
      <c r="H26" s="14" t="s">
        <v>91</v>
      </c>
      <c r="I26" s="15">
        <v>101778.95</v>
      </c>
    </row>
    <row r="27" spans="1:9" x14ac:dyDescent="0.25">
      <c r="A27" s="8">
        <v>45936</v>
      </c>
      <c r="B27" s="9"/>
      <c r="C27" s="11" t="s">
        <v>92</v>
      </c>
      <c r="D27" s="11" t="s">
        <v>93</v>
      </c>
      <c r="E27" s="12" t="s">
        <v>26</v>
      </c>
      <c r="F27" s="13" t="s">
        <v>94</v>
      </c>
      <c r="G27" s="13" t="s">
        <v>95</v>
      </c>
      <c r="H27" s="14" t="s">
        <v>96</v>
      </c>
      <c r="I27" s="15">
        <f>248844-1500</f>
        <v>247344</v>
      </c>
    </row>
    <row r="28" spans="1:9" ht="24.75" x14ac:dyDescent="0.25">
      <c r="A28" s="8">
        <v>45936</v>
      </c>
      <c r="B28" s="9"/>
      <c r="C28" s="11" t="s">
        <v>97</v>
      </c>
      <c r="D28" s="11" t="s">
        <v>98</v>
      </c>
      <c r="E28" s="17" t="s">
        <v>26</v>
      </c>
      <c r="F28" s="13" t="s">
        <v>94</v>
      </c>
      <c r="G28" s="13" t="s">
        <v>99</v>
      </c>
      <c r="H28" s="14" t="s">
        <v>100</v>
      </c>
      <c r="I28" s="15">
        <v>73039.850000000006</v>
      </c>
    </row>
    <row r="29" spans="1:9" x14ac:dyDescent="0.25">
      <c r="A29" s="8">
        <v>45937</v>
      </c>
      <c r="B29" s="9"/>
      <c r="C29" s="11" t="s">
        <v>101</v>
      </c>
      <c r="D29" s="18" t="s">
        <v>102</v>
      </c>
      <c r="E29" s="17" t="s">
        <v>26</v>
      </c>
      <c r="F29" s="13" t="s">
        <v>103</v>
      </c>
      <c r="G29" s="13" t="s">
        <v>104</v>
      </c>
      <c r="H29" s="14" t="s">
        <v>105</v>
      </c>
      <c r="I29" s="15">
        <v>3315</v>
      </c>
    </row>
    <row r="30" spans="1:9" x14ac:dyDescent="0.25">
      <c r="A30" s="8">
        <v>45937</v>
      </c>
      <c r="B30" s="9"/>
      <c r="C30" s="11" t="s">
        <v>106</v>
      </c>
      <c r="D30" s="11" t="s">
        <v>107</v>
      </c>
      <c r="E30" s="17" t="s">
        <v>26</v>
      </c>
      <c r="F30" s="13" t="s">
        <v>108</v>
      </c>
      <c r="G30" s="13" t="s">
        <v>36</v>
      </c>
      <c r="H30" s="14" t="s">
        <v>37</v>
      </c>
      <c r="I30" s="15">
        <v>1900</v>
      </c>
    </row>
    <row r="31" spans="1:9" x14ac:dyDescent="0.25">
      <c r="A31" s="8">
        <v>45938</v>
      </c>
      <c r="B31" s="9"/>
      <c r="C31" s="11" t="s">
        <v>109</v>
      </c>
      <c r="D31" s="11" t="s">
        <v>110</v>
      </c>
      <c r="E31" s="17" t="s">
        <v>26</v>
      </c>
      <c r="F31" s="13" t="s">
        <v>108</v>
      </c>
      <c r="G31" s="13" t="s">
        <v>36</v>
      </c>
      <c r="H31" s="14" t="s">
        <v>37</v>
      </c>
      <c r="I31" s="15">
        <v>8514.5</v>
      </c>
    </row>
    <row r="32" spans="1:9" x14ac:dyDescent="0.25">
      <c r="A32" s="8">
        <v>45939</v>
      </c>
      <c r="B32" s="9"/>
      <c r="C32" s="11" t="s">
        <v>111</v>
      </c>
      <c r="D32" s="16" t="s">
        <v>112</v>
      </c>
      <c r="E32" s="12" t="s">
        <v>26</v>
      </c>
      <c r="F32" s="13" t="s">
        <v>59</v>
      </c>
      <c r="G32" s="22" t="s">
        <v>60</v>
      </c>
      <c r="H32" s="14" t="s">
        <v>61</v>
      </c>
      <c r="I32" s="15">
        <v>800</v>
      </c>
    </row>
    <row r="33" spans="1:9" x14ac:dyDescent="0.25">
      <c r="A33" s="8">
        <v>45940</v>
      </c>
      <c r="B33" s="9"/>
      <c r="C33" s="11" t="s">
        <v>113</v>
      </c>
      <c r="D33" s="16" t="s">
        <v>114</v>
      </c>
      <c r="E33" s="17" t="s">
        <v>26</v>
      </c>
      <c r="F33" s="20" t="s">
        <v>76</v>
      </c>
      <c r="G33" s="13" t="s">
        <v>115</v>
      </c>
      <c r="H33" s="14" t="s">
        <v>116</v>
      </c>
      <c r="I33" s="15">
        <v>58159.96</v>
      </c>
    </row>
    <row r="34" spans="1:9" x14ac:dyDescent="0.25">
      <c r="A34" s="8">
        <v>45941</v>
      </c>
      <c r="B34" s="9"/>
      <c r="C34" s="11" t="s">
        <v>117</v>
      </c>
      <c r="D34" s="16" t="s">
        <v>118</v>
      </c>
      <c r="E34" s="17" t="s">
        <v>26</v>
      </c>
      <c r="F34" s="20" t="s">
        <v>103</v>
      </c>
      <c r="G34" s="13" t="s">
        <v>95</v>
      </c>
      <c r="H34" s="14" t="s">
        <v>96</v>
      </c>
      <c r="I34" s="15">
        <v>23104</v>
      </c>
    </row>
    <row r="35" spans="1:9" x14ac:dyDescent="0.25">
      <c r="A35" s="8">
        <v>45943</v>
      </c>
      <c r="B35" s="9"/>
      <c r="C35" s="11" t="s">
        <v>119</v>
      </c>
      <c r="D35" s="18" t="s">
        <v>120</v>
      </c>
      <c r="E35" s="17" t="s">
        <v>26</v>
      </c>
      <c r="F35" s="13" t="s">
        <v>108</v>
      </c>
      <c r="G35" s="13" t="s">
        <v>36</v>
      </c>
      <c r="H35" s="14" t="s">
        <v>37</v>
      </c>
      <c r="I35" s="15">
        <v>5119.5</v>
      </c>
    </row>
    <row r="36" spans="1:9" x14ac:dyDescent="0.25">
      <c r="A36" s="8">
        <v>45944</v>
      </c>
      <c r="B36" s="9"/>
      <c r="C36" s="11" t="s">
        <v>121</v>
      </c>
      <c r="D36" s="18" t="s">
        <v>122</v>
      </c>
      <c r="E36" s="17" t="s">
        <v>26</v>
      </c>
      <c r="F36" s="21" t="s">
        <v>123</v>
      </c>
      <c r="G36" s="13" t="s">
        <v>124</v>
      </c>
      <c r="H36" s="14" t="s">
        <v>125</v>
      </c>
      <c r="I36" s="15">
        <v>1300</v>
      </c>
    </row>
    <row r="37" spans="1:9" x14ac:dyDescent="0.25">
      <c r="A37" s="8">
        <v>45944</v>
      </c>
      <c r="B37" s="9"/>
      <c r="C37" s="11" t="s">
        <v>126</v>
      </c>
      <c r="D37" s="16" t="s">
        <v>127</v>
      </c>
      <c r="E37" s="12" t="s">
        <v>15</v>
      </c>
      <c r="F37" s="14" t="s">
        <v>55</v>
      </c>
      <c r="G37" s="13" t="s">
        <v>56</v>
      </c>
      <c r="H37" s="14" t="s">
        <v>23</v>
      </c>
      <c r="I37" s="15">
        <v>100000</v>
      </c>
    </row>
    <row r="38" spans="1:9" x14ac:dyDescent="0.25">
      <c r="A38" s="8">
        <v>45945</v>
      </c>
      <c r="B38" s="9"/>
      <c r="C38" s="11" t="s">
        <v>128</v>
      </c>
      <c r="D38" s="18" t="s">
        <v>129</v>
      </c>
      <c r="E38" s="17" t="s">
        <v>26</v>
      </c>
      <c r="F38" s="21" t="s">
        <v>130</v>
      </c>
      <c r="G38" s="13" t="s">
        <v>131</v>
      </c>
      <c r="H38" s="14" t="s">
        <v>132</v>
      </c>
      <c r="I38" s="15">
        <v>71980</v>
      </c>
    </row>
    <row r="39" spans="1:9" x14ac:dyDescent="0.25">
      <c r="A39" s="8">
        <v>45945</v>
      </c>
      <c r="B39" s="9"/>
      <c r="C39" s="11" t="s">
        <v>133</v>
      </c>
      <c r="D39" s="18" t="s">
        <v>134</v>
      </c>
      <c r="E39" s="17" t="s">
        <v>26</v>
      </c>
      <c r="F39" s="20" t="s">
        <v>135</v>
      </c>
      <c r="G39" s="13" t="s">
        <v>136</v>
      </c>
      <c r="H39" s="14" t="s">
        <v>137</v>
      </c>
      <c r="I39" s="15">
        <v>10000</v>
      </c>
    </row>
    <row r="40" spans="1:9" x14ac:dyDescent="0.25">
      <c r="A40" s="8">
        <v>45939</v>
      </c>
      <c r="B40" s="9"/>
      <c r="C40" s="11" t="s">
        <v>138</v>
      </c>
      <c r="D40" s="16" t="s">
        <v>139</v>
      </c>
      <c r="E40" s="12" t="s">
        <v>26</v>
      </c>
      <c r="F40" s="13" t="s">
        <v>140</v>
      </c>
      <c r="G40" s="27" t="s">
        <v>141</v>
      </c>
      <c r="H40" s="14" t="s">
        <v>32</v>
      </c>
      <c r="I40" s="15">
        <v>48380</v>
      </c>
    </row>
    <row r="41" spans="1:9" x14ac:dyDescent="0.25">
      <c r="A41" s="8">
        <v>45946</v>
      </c>
      <c r="B41" s="9"/>
      <c r="C41" s="11" t="s">
        <v>142</v>
      </c>
      <c r="D41" s="11" t="s">
        <v>143</v>
      </c>
      <c r="E41" s="28" t="s">
        <v>26</v>
      </c>
      <c r="F41" s="20" t="s">
        <v>144</v>
      </c>
      <c r="G41" s="13" t="s">
        <v>90</v>
      </c>
      <c r="H41" s="14" t="s">
        <v>91</v>
      </c>
      <c r="I41" s="15">
        <v>4092.4</v>
      </c>
    </row>
    <row r="42" spans="1:9" x14ac:dyDescent="0.25">
      <c r="A42" s="8">
        <v>45946</v>
      </c>
      <c r="B42" s="9"/>
      <c r="C42" s="11" t="s">
        <v>145</v>
      </c>
      <c r="D42" s="11" t="s">
        <v>146</v>
      </c>
      <c r="E42" s="28" t="s">
        <v>26</v>
      </c>
      <c r="F42" s="20" t="s">
        <v>144</v>
      </c>
      <c r="G42" s="13" t="s">
        <v>90</v>
      </c>
      <c r="H42" s="14" t="s">
        <v>91</v>
      </c>
      <c r="I42" s="15">
        <v>12928.31</v>
      </c>
    </row>
    <row r="43" spans="1:9" x14ac:dyDescent="0.25">
      <c r="A43" s="23">
        <v>45946</v>
      </c>
      <c r="B43" s="24"/>
      <c r="C43" s="10" t="s">
        <v>147</v>
      </c>
      <c r="D43" s="18" t="s">
        <v>148</v>
      </c>
      <c r="E43" s="12" t="s">
        <v>26</v>
      </c>
      <c r="F43" s="19" t="s">
        <v>149</v>
      </c>
      <c r="G43" s="13" t="s">
        <v>150</v>
      </c>
      <c r="H43" s="14">
        <v>2221.0100000000002</v>
      </c>
      <c r="I43" s="15">
        <v>100300</v>
      </c>
    </row>
    <row r="44" spans="1:9" x14ac:dyDescent="0.25">
      <c r="A44" s="23">
        <v>45946</v>
      </c>
      <c r="B44" s="24"/>
      <c r="C44" s="29" t="s">
        <v>151</v>
      </c>
      <c r="D44" s="18" t="s">
        <v>152</v>
      </c>
      <c r="E44" s="17" t="s">
        <v>26</v>
      </c>
      <c r="F44" s="13" t="s">
        <v>153</v>
      </c>
      <c r="G44" s="13" t="s">
        <v>154</v>
      </c>
      <c r="H44" s="14" t="s">
        <v>32</v>
      </c>
      <c r="I44" s="15">
        <v>99320</v>
      </c>
    </row>
    <row r="45" spans="1:9" x14ac:dyDescent="0.25">
      <c r="A45" s="8">
        <v>45947</v>
      </c>
      <c r="B45" s="9"/>
      <c r="C45" s="18" t="s">
        <v>155</v>
      </c>
      <c r="D45" s="18" t="s">
        <v>156</v>
      </c>
      <c r="E45" s="17" t="s">
        <v>26</v>
      </c>
      <c r="F45" s="13" t="s">
        <v>157</v>
      </c>
      <c r="G45" s="13" t="s">
        <v>154</v>
      </c>
      <c r="H45" s="14" t="s">
        <v>32</v>
      </c>
      <c r="I45" s="15">
        <v>111124</v>
      </c>
    </row>
    <row r="46" spans="1:9" x14ac:dyDescent="0.25">
      <c r="A46" s="8">
        <v>45940</v>
      </c>
      <c r="B46" s="9"/>
      <c r="C46" s="18" t="s">
        <v>158</v>
      </c>
      <c r="D46" s="11" t="s">
        <v>159</v>
      </c>
      <c r="E46" s="17" t="s">
        <v>26</v>
      </c>
      <c r="F46" s="20" t="s">
        <v>160</v>
      </c>
      <c r="G46" s="13" t="s">
        <v>161</v>
      </c>
      <c r="H46" s="14" t="s">
        <v>162</v>
      </c>
      <c r="I46" s="15">
        <v>33040</v>
      </c>
    </row>
    <row r="47" spans="1:9" x14ac:dyDescent="0.25">
      <c r="A47" s="8">
        <v>45946</v>
      </c>
      <c r="B47" s="9"/>
      <c r="C47" s="11" t="s">
        <v>163</v>
      </c>
      <c r="D47" s="11" t="s">
        <v>164</v>
      </c>
      <c r="E47" s="17" t="s">
        <v>26</v>
      </c>
      <c r="F47" s="20" t="s">
        <v>160</v>
      </c>
      <c r="G47" s="13" t="s">
        <v>161</v>
      </c>
      <c r="H47" s="14" t="s">
        <v>162</v>
      </c>
      <c r="I47" s="15">
        <v>93515</v>
      </c>
    </row>
    <row r="48" spans="1:9" x14ac:dyDescent="0.25">
      <c r="A48" s="23">
        <v>45946</v>
      </c>
      <c r="B48" s="24"/>
      <c r="C48" s="29" t="s">
        <v>165</v>
      </c>
      <c r="D48" s="18" t="s">
        <v>166</v>
      </c>
      <c r="E48" s="17" t="s">
        <v>26</v>
      </c>
      <c r="F48" s="13" t="s">
        <v>167</v>
      </c>
      <c r="G48" s="13" t="s">
        <v>168</v>
      </c>
      <c r="H48" s="14" t="s">
        <v>32</v>
      </c>
      <c r="I48" s="15">
        <v>126558.44</v>
      </c>
    </row>
    <row r="49" spans="1:9" x14ac:dyDescent="0.25">
      <c r="A49" s="23">
        <v>45947</v>
      </c>
      <c r="B49" s="24"/>
      <c r="C49" s="10" t="s">
        <v>169</v>
      </c>
      <c r="D49" s="18" t="s">
        <v>170</v>
      </c>
      <c r="E49" s="17" t="s">
        <v>26</v>
      </c>
      <c r="F49" s="13" t="s">
        <v>108</v>
      </c>
      <c r="G49" s="13" t="s">
        <v>36</v>
      </c>
      <c r="H49" s="14" t="s">
        <v>37</v>
      </c>
      <c r="I49" s="15">
        <v>5991.61</v>
      </c>
    </row>
    <row r="50" spans="1:9" ht="24.75" x14ac:dyDescent="0.25">
      <c r="A50" s="8">
        <v>45947</v>
      </c>
      <c r="B50" s="9"/>
      <c r="C50" s="18" t="s">
        <v>171</v>
      </c>
      <c r="D50" s="18" t="s">
        <v>172</v>
      </c>
      <c r="E50" s="26" t="s">
        <v>26</v>
      </c>
      <c r="F50" s="27" t="s">
        <v>173</v>
      </c>
      <c r="G50" s="27" t="s">
        <v>174</v>
      </c>
      <c r="H50" s="14" t="s">
        <v>175</v>
      </c>
      <c r="I50" s="15">
        <v>212400</v>
      </c>
    </row>
    <row r="51" spans="1:9" x14ac:dyDescent="0.25">
      <c r="A51" s="23">
        <v>45950</v>
      </c>
      <c r="B51" s="24"/>
      <c r="C51" s="10" t="s">
        <v>176</v>
      </c>
      <c r="D51" s="18" t="s">
        <v>177</v>
      </c>
      <c r="E51" s="12" t="s">
        <v>26</v>
      </c>
      <c r="F51" s="21" t="s">
        <v>178</v>
      </c>
      <c r="G51" s="13" t="s">
        <v>82</v>
      </c>
      <c r="H51" s="14" t="s">
        <v>83</v>
      </c>
      <c r="I51" s="15">
        <v>4500</v>
      </c>
    </row>
    <row r="52" spans="1:9" x14ac:dyDescent="0.25">
      <c r="A52" s="8">
        <v>45950</v>
      </c>
      <c r="B52" s="9"/>
      <c r="C52" s="11" t="s">
        <v>179</v>
      </c>
      <c r="D52" s="18" t="s">
        <v>180</v>
      </c>
      <c r="E52" s="12" t="s">
        <v>26</v>
      </c>
      <c r="F52" s="21" t="s">
        <v>178</v>
      </c>
      <c r="G52" s="13" t="s">
        <v>181</v>
      </c>
      <c r="H52" s="14" t="s">
        <v>83</v>
      </c>
      <c r="I52" s="15">
        <v>10000</v>
      </c>
    </row>
    <row r="53" spans="1:9" x14ac:dyDescent="0.25">
      <c r="A53" s="8">
        <v>45950</v>
      </c>
      <c r="B53" s="9"/>
      <c r="C53" s="11" t="s">
        <v>182</v>
      </c>
      <c r="D53" s="11" t="s">
        <v>183</v>
      </c>
      <c r="E53" s="17" t="s">
        <v>26</v>
      </c>
      <c r="F53" s="20" t="s">
        <v>184</v>
      </c>
      <c r="G53" s="13" t="s">
        <v>161</v>
      </c>
      <c r="H53" s="14" t="s">
        <v>162</v>
      </c>
      <c r="I53" s="15">
        <v>1500</v>
      </c>
    </row>
    <row r="54" spans="1:9" x14ac:dyDescent="0.25">
      <c r="A54" s="8">
        <v>45945</v>
      </c>
      <c r="B54" s="9"/>
      <c r="C54" s="11" t="s">
        <v>185</v>
      </c>
      <c r="D54" s="11" t="s">
        <v>186</v>
      </c>
      <c r="E54" s="17" t="s">
        <v>26</v>
      </c>
      <c r="F54" s="20" t="s">
        <v>187</v>
      </c>
      <c r="G54" s="13" t="s">
        <v>188</v>
      </c>
      <c r="H54" s="14" t="s">
        <v>189</v>
      </c>
      <c r="I54" s="15">
        <v>22184</v>
      </c>
    </row>
    <row r="55" spans="1:9" x14ac:dyDescent="0.25">
      <c r="A55" s="8">
        <v>45945</v>
      </c>
      <c r="B55" s="9"/>
      <c r="C55" s="11" t="s">
        <v>190</v>
      </c>
      <c r="D55" s="18" t="s">
        <v>191</v>
      </c>
      <c r="E55" s="17" t="s">
        <v>26</v>
      </c>
      <c r="F55" s="20" t="s">
        <v>187</v>
      </c>
      <c r="G55" s="13" t="s">
        <v>188</v>
      </c>
      <c r="H55" s="14" t="s">
        <v>189</v>
      </c>
      <c r="I55" s="15">
        <v>5664</v>
      </c>
    </row>
    <row r="56" spans="1:9" x14ac:dyDescent="0.25">
      <c r="A56" s="8">
        <v>45946</v>
      </c>
      <c r="B56" s="9"/>
      <c r="C56" s="11" t="s">
        <v>192</v>
      </c>
      <c r="D56" s="18" t="s">
        <v>193</v>
      </c>
      <c r="E56" s="12" t="s">
        <v>26</v>
      </c>
      <c r="F56" s="20" t="s">
        <v>103</v>
      </c>
      <c r="G56" s="13" t="s">
        <v>95</v>
      </c>
      <c r="H56" s="14" t="s">
        <v>96</v>
      </c>
      <c r="I56" s="15">
        <v>9380</v>
      </c>
    </row>
    <row r="57" spans="1:9" x14ac:dyDescent="0.25">
      <c r="A57" s="8">
        <v>45951</v>
      </c>
      <c r="B57" s="9"/>
      <c r="C57" s="11" t="s">
        <v>194</v>
      </c>
      <c r="D57" s="11" t="s">
        <v>195</v>
      </c>
      <c r="E57" s="28" t="s">
        <v>26</v>
      </c>
      <c r="F57" s="20" t="s">
        <v>196</v>
      </c>
      <c r="G57" s="13" t="s">
        <v>197</v>
      </c>
      <c r="H57" s="14" t="s">
        <v>32</v>
      </c>
      <c r="I57" s="15">
        <v>74763.240000000005</v>
      </c>
    </row>
    <row r="58" spans="1:9" x14ac:dyDescent="0.25">
      <c r="A58" s="8">
        <v>45950</v>
      </c>
      <c r="B58" s="9"/>
      <c r="C58" s="11" t="s">
        <v>198</v>
      </c>
      <c r="D58" s="11" t="s">
        <v>199</v>
      </c>
      <c r="E58" s="28" t="s">
        <v>15</v>
      </c>
      <c r="F58" s="20" t="s">
        <v>64</v>
      </c>
      <c r="G58" s="13" t="s">
        <v>200</v>
      </c>
      <c r="H58" s="14" t="s">
        <v>201</v>
      </c>
      <c r="I58" s="15">
        <v>31889.41</v>
      </c>
    </row>
    <row r="59" spans="1:9" x14ac:dyDescent="0.25">
      <c r="A59" s="8">
        <v>45951</v>
      </c>
      <c r="B59" s="9"/>
      <c r="C59" s="11" t="s">
        <v>202</v>
      </c>
      <c r="D59" s="11" t="s">
        <v>203</v>
      </c>
      <c r="E59" s="28" t="s">
        <v>15</v>
      </c>
      <c r="F59" s="13" t="s">
        <v>43</v>
      </c>
      <c r="G59" s="9" t="s">
        <v>44</v>
      </c>
      <c r="H59" s="14" t="s">
        <v>32</v>
      </c>
      <c r="I59" s="15">
        <v>33630</v>
      </c>
    </row>
    <row r="60" spans="1:9" x14ac:dyDescent="0.25">
      <c r="A60" s="8">
        <v>45952</v>
      </c>
      <c r="B60" s="9"/>
      <c r="C60" s="11" t="s">
        <v>204</v>
      </c>
      <c r="D60" s="18" t="s">
        <v>205</v>
      </c>
      <c r="E60" s="17" t="s">
        <v>26</v>
      </c>
      <c r="F60" s="13" t="s">
        <v>108</v>
      </c>
      <c r="G60" s="13" t="s">
        <v>36</v>
      </c>
      <c r="H60" s="14" t="s">
        <v>37</v>
      </c>
      <c r="I60" s="15">
        <v>1850.1</v>
      </c>
    </row>
    <row r="61" spans="1:9" x14ac:dyDescent="0.25">
      <c r="A61" s="8">
        <v>45953</v>
      </c>
      <c r="B61" s="9"/>
      <c r="C61" s="11" t="s">
        <v>206</v>
      </c>
      <c r="D61" s="18" t="s">
        <v>207</v>
      </c>
      <c r="E61" s="12" t="s">
        <v>26</v>
      </c>
      <c r="F61" s="21" t="s">
        <v>160</v>
      </c>
      <c r="G61" s="13" t="s">
        <v>161</v>
      </c>
      <c r="H61" s="14" t="s">
        <v>162</v>
      </c>
      <c r="I61" s="15">
        <v>6372</v>
      </c>
    </row>
    <row r="62" spans="1:9" x14ac:dyDescent="0.25">
      <c r="A62" s="8">
        <v>45953</v>
      </c>
      <c r="B62" s="9"/>
      <c r="C62" s="11" t="s">
        <v>208</v>
      </c>
      <c r="D62" s="18" t="s">
        <v>209</v>
      </c>
      <c r="E62" s="12" t="s">
        <v>26</v>
      </c>
      <c r="F62" s="14" t="s">
        <v>210</v>
      </c>
      <c r="G62" s="13" t="s">
        <v>211</v>
      </c>
      <c r="H62" s="14" t="s">
        <v>212</v>
      </c>
      <c r="I62" s="15">
        <v>618934</v>
      </c>
    </row>
    <row r="63" spans="1:9" x14ac:dyDescent="0.25">
      <c r="A63" s="8">
        <v>45953</v>
      </c>
      <c r="B63" s="9"/>
      <c r="C63" s="11" t="s">
        <v>213</v>
      </c>
      <c r="D63" s="18" t="s">
        <v>214</v>
      </c>
      <c r="E63" s="17" t="s">
        <v>26</v>
      </c>
      <c r="F63" s="21" t="s">
        <v>215</v>
      </c>
      <c r="G63" s="13" t="s">
        <v>216</v>
      </c>
      <c r="H63" s="14" t="s">
        <v>217</v>
      </c>
      <c r="I63" s="15">
        <v>238360</v>
      </c>
    </row>
    <row r="64" spans="1:9" x14ac:dyDescent="0.25">
      <c r="A64" s="23">
        <v>45939</v>
      </c>
      <c r="B64" s="24"/>
      <c r="C64" s="10" t="s">
        <v>218</v>
      </c>
      <c r="D64" s="18" t="s">
        <v>219</v>
      </c>
      <c r="E64" s="12" t="s">
        <v>26</v>
      </c>
      <c r="F64" s="19" t="s">
        <v>220</v>
      </c>
      <c r="G64" s="13" t="s">
        <v>221</v>
      </c>
      <c r="H64" s="14" t="s">
        <v>222</v>
      </c>
      <c r="I64" s="15">
        <v>34456</v>
      </c>
    </row>
    <row r="65" spans="1:9" x14ac:dyDescent="0.25">
      <c r="A65" s="23">
        <v>45949</v>
      </c>
      <c r="B65" s="24"/>
      <c r="C65" s="29" t="s">
        <v>223</v>
      </c>
      <c r="D65" s="18" t="s">
        <v>224</v>
      </c>
      <c r="E65" s="17" t="s">
        <v>26</v>
      </c>
      <c r="F65" s="13" t="s">
        <v>225</v>
      </c>
      <c r="G65" s="13" t="s">
        <v>161</v>
      </c>
      <c r="H65" s="14" t="s">
        <v>162</v>
      </c>
      <c r="I65" s="15">
        <v>4233.25</v>
      </c>
    </row>
    <row r="66" spans="1:9" x14ac:dyDescent="0.25">
      <c r="A66" s="8">
        <v>45953</v>
      </c>
      <c r="B66" s="9"/>
      <c r="C66" s="11" t="s">
        <v>226</v>
      </c>
      <c r="D66" s="11" t="s">
        <v>227</v>
      </c>
      <c r="E66" s="12" t="s">
        <v>26</v>
      </c>
      <c r="F66" s="21" t="s">
        <v>228</v>
      </c>
      <c r="G66" s="13" t="s">
        <v>229</v>
      </c>
      <c r="H66" s="14" t="s">
        <v>96</v>
      </c>
      <c r="I66" s="15">
        <v>29755</v>
      </c>
    </row>
    <row r="67" spans="1:9" x14ac:dyDescent="0.25">
      <c r="A67" s="8">
        <v>45953</v>
      </c>
      <c r="B67" s="9"/>
      <c r="C67" s="18" t="s">
        <v>230</v>
      </c>
      <c r="D67" s="18" t="s">
        <v>231</v>
      </c>
      <c r="E67" s="17" t="s">
        <v>26</v>
      </c>
      <c r="F67" s="13" t="s">
        <v>225</v>
      </c>
      <c r="G67" s="13" t="s">
        <v>95</v>
      </c>
      <c r="H67" s="14" t="s">
        <v>96</v>
      </c>
      <c r="I67" s="15">
        <v>18646</v>
      </c>
    </row>
    <row r="68" spans="1:9" x14ac:dyDescent="0.25">
      <c r="A68" s="8">
        <v>45954</v>
      </c>
      <c r="B68" s="9"/>
      <c r="C68" s="11" t="s">
        <v>232</v>
      </c>
      <c r="D68" s="11" t="s">
        <v>233</v>
      </c>
      <c r="E68" s="17" t="s">
        <v>26</v>
      </c>
      <c r="F68" s="21" t="s">
        <v>234</v>
      </c>
      <c r="G68" s="30" t="s">
        <v>211</v>
      </c>
      <c r="H68" s="31" t="s">
        <v>235</v>
      </c>
      <c r="I68" s="15">
        <v>44300</v>
      </c>
    </row>
    <row r="69" spans="1:9" x14ac:dyDescent="0.25">
      <c r="A69" s="23">
        <v>45954</v>
      </c>
      <c r="B69" s="24"/>
      <c r="C69" s="10" t="s">
        <v>236</v>
      </c>
      <c r="D69" s="18" t="s">
        <v>237</v>
      </c>
      <c r="E69" s="12" t="s">
        <v>15</v>
      </c>
      <c r="F69" s="14" t="s">
        <v>55</v>
      </c>
      <c r="G69" s="13" t="s">
        <v>56</v>
      </c>
      <c r="H69" s="14" t="s">
        <v>23</v>
      </c>
      <c r="I69" s="15">
        <v>179400</v>
      </c>
    </row>
    <row r="70" spans="1:9" x14ac:dyDescent="0.25">
      <c r="A70" s="8">
        <v>45955</v>
      </c>
      <c r="B70" s="9"/>
      <c r="C70" s="18" t="s">
        <v>238</v>
      </c>
      <c r="D70" s="18" t="s">
        <v>239</v>
      </c>
      <c r="E70" s="17" t="s">
        <v>26</v>
      </c>
      <c r="F70" s="13" t="s">
        <v>225</v>
      </c>
      <c r="G70" s="13" t="s">
        <v>161</v>
      </c>
      <c r="H70" s="14" t="s">
        <v>162</v>
      </c>
      <c r="I70" s="15">
        <v>4217.5</v>
      </c>
    </row>
    <row r="71" spans="1:9" x14ac:dyDescent="0.25">
      <c r="A71" s="8">
        <v>45957</v>
      </c>
      <c r="B71" s="9"/>
      <c r="C71" s="11" t="s">
        <v>240</v>
      </c>
      <c r="D71" s="18" t="s">
        <v>241</v>
      </c>
      <c r="E71" s="12" t="s">
        <v>26</v>
      </c>
      <c r="F71" s="14" t="s">
        <v>242</v>
      </c>
      <c r="G71" s="13" t="s">
        <v>161</v>
      </c>
      <c r="H71" s="14" t="s">
        <v>162</v>
      </c>
      <c r="I71" s="15">
        <v>22774</v>
      </c>
    </row>
    <row r="72" spans="1:9" x14ac:dyDescent="0.25">
      <c r="A72" s="23">
        <v>45958</v>
      </c>
      <c r="B72" s="24"/>
      <c r="C72" s="10" t="s">
        <v>243</v>
      </c>
      <c r="D72" s="18" t="s">
        <v>244</v>
      </c>
      <c r="E72" s="17" t="s">
        <v>26</v>
      </c>
      <c r="F72" s="9" t="s">
        <v>245</v>
      </c>
      <c r="G72" s="13" t="s">
        <v>246</v>
      </c>
      <c r="H72" s="14" t="s">
        <v>247</v>
      </c>
      <c r="I72" s="15">
        <v>46784.2</v>
      </c>
    </row>
    <row r="73" spans="1:9" x14ac:dyDescent="0.25">
      <c r="A73" s="23">
        <v>45957</v>
      </c>
      <c r="B73" s="24"/>
      <c r="C73" s="10" t="s">
        <v>248</v>
      </c>
      <c r="D73" s="18" t="s">
        <v>249</v>
      </c>
      <c r="E73" s="17" t="s">
        <v>15</v>
      </c>
      <c r="F73" s="13" t="s">
        <v>250</v>
      </c>
      <c r="G73" s="13" t="s">
        <v>95</v>
      </c>
      <c r="H73" s="14" t="s">
        <v>96</v>
      </c>
      <c r="I73" s="15">
        <v>74190</v>
      </c>
    </row>
    <row r="74" spans="1:9" x14ac:dyDescent="0.25">
      <c r="A74" s="8">
        <v>45957</v>
      </c>
      <c r="B74" s="9"/>
      <c r="C74" s="11" t="s">
        <v>251</v>
      </c>
      <c r="D74" s="18" t="s">
        <v>252</v>
      </c>
      <c r="E74" s="17" t="s">
        <v>15</v>
      </c>
      <c r="F74" s="13" t="s">
        <v>250</v>
      </c>
      <c r="G74" s="13" t="s">
        <v>95</v>
      </c>
      <c r="H74" s="14" t="s">
        <v>96</v>
      </c>
      <c r="I74" s="15">
        <v>27755</v>
      </c>
    </row>
    <row r="75" spans="1:9" x14ac:dyDescent="0.25">
      <c r="A75" s="8">
        <v>45960</v>
      </c>
      <c r="B75" s="9"/>
      <c r="C75" s="11" t="s">
        <v>253</v>
      </c>
      <c r="D75" s="11" t="s">
        <v>254</v>
      </c>
      <c r="E75" s="17" t="s">
        <v>26</v>
      </c>
      <c r="F75" s="20" t="s">
        <v>76</v>
      </c>
      <c r="G75" s="13" t="s">
        <v>255</v>
      </c>
      <c r="H75" s="32" t="s">
        <v>256</v>
      </c>
      <c r="I75" s="15">
        <v>3075</v>
      </c>
    </row>
    <row r="76" spans="1:9" x14ac:dyDescent="0.25">
      <c r="A76" s="8">
        <v>45961</v>
      </c>
      <c r="B76" s="9"/>
      <c r="C76" s="11" t="s">
        <v>257</v>
      </c>
      <c r="D76" s="11" t="s">
        <v>258</v>
      </c>
      <c r="E76" s="17" t="s">
        <v>26</v>
      </c>
      <c r="F76" s="21" t="s">
        <v>234</v>
      </c>
      <c r="G76" s="30" t="s">
        <v>211</v>
      </c>
      <c r="H76" s="31" t="s">
        <v>235</v>
      </c>
      <c r="I76" s="15">
        <v>33552</v>
      </c>
    </row>
    <row r="77" spans="1:9" ht="15.75" x14ac:dyDescent="0.25">
      <c r="A77" s="9"/>
      <c r="B77" s="9"/>
      <c r="C77" s="9"/>
      <c r="D77" s="9"/>
      <c r="E77" s="33"/>
      <c r="F77" s="9"/>
      <c r="G77" s="34" t="s">
        <v>259</v>
      </c>
      <c r="H77" s="35"/>
      <c r="I77" s="36">
        <f>SUM(I8:I76)</f>
        <v>5929137.1699999999</v>
      </c>
    </row>
    <row r="78" spans="1:9" x14ac:dyDescent="0.25">
      <c r="E78" s="1"/>
    </row>
    <row r="79" spans="1:9" ht="15.75" x14ac:dyDescent="0.25">
      <c r="A79" s="37" t="s">
        <v>260</v>
      </c>
      <c r="B79" s="37"/>
      <c r="C79" s="37"/>
      <c r="D79" s="37"/>
      <c r="E79" s="1"/>
      <c r="G79" s="38" t="s">
        <v>261</v>
      </c>
    </row>
    <row r="80" spans="1:9" x14ac:dyDescent="0.25">
      <c r="E80" s="1"/>
    </row>
    <row r="81" spans="1:9" x14ac:dyDescent="0.25">
      <c r="A81" s="39" t="s">
        <v>262</v>
      </c>
      <c r="B81" s="39"/>
      <c r="C81" s="39" t="s">
        <v>263</v>
      </c>
      <c r="D81" s="39" t="s">
        <v>264</v>
      </c>
      <c r="E81" s="1"/>
      <c r="G81" s="39" t="s">
        <v>265</v>
      </c>
      <c r="H81" s="39" t="s">
        <v>263</v>
      </c>
      <c r="I81" s="39" t="s">
        <v>264</v>
      </c>
    </row>
    <row r="82" spans="1:9" x14ac:dyDescent="0.25">
      <c r="A82" s="9" t="s">
        <v>91</v>
      </c>
      <c r="B82" s="9"/>
      <c r="C82" s="40">
        <v>3</v>
      </c>
      <c r="D82" s="41">
        <f>I26+I41+I42</f>
        <v>118799.65999999999</v>
      </c>
      <c r="E82" s="1"/>
      <c r="G82" s="9" t="s">
        <v>266</v>
      </c>
      <c r="H82" s="9">
        <f>66-3+2+1</f>
        <v>66</v>
      </c>
      <c r="I82" s="36">
        <f>I77-I19-I20-I62</f>
        <v>4248530.01</v>
      </c>
    </row>
    <row r="83" spans="1:9" x14ac:dyDescent="0.25">
      <c r="A83" s="9" t="s">
        <v>83</v>
      </c>
      <c r="B83" s="9"/>
      <c r="C83" s="40">
        <v>3</v>
      </c>
      <c r="D83" s="41">
        <f>I24+I51+I52</f>
        <v>19995</v>
      </c>
      <c r="E83" s="1"/>
      <c r="G83" s="9" t="s">
        <v>267</v>
      </c>
      <c r="H83" s="9">
        <v>3</v>
      </c>
      <c r="I83" s="41">
        <f>I19+I20+I62</f>
        <v>1680607.1600000001</v>
      </c>
    </row>
    <row r="84" spans="1:9" x14ac:dyDescent="0.25">
      <c r="A84" s="9" t="s">
        <v>18</v>
      </c>
      <c r="B84" s="9"/>
      <c r="C84" s="40">
        <v>1</v>
      </c>
      <c r="D84" s="41">
        <f>I8</f>
        <v>18500</v>
      </c>
      <c r="E84" s="1"/>
      <c r="G84" s="9" t="s">
        <v>268</v>
      </c>
      <c r="H84" s="9">
        <v>0</v>
      </c>
      <c r="I84" s="41">
        <v>0</v>
      </c>
    </row>
    <row r="85" spans="1:9" x14ac:dyDescent="0.25">
      <c r="A85" s="9" t="s">
        <v>269</v>
      </c>
      <c r="B85" s="9"/>
      <c r="C85" s="40">
        <v>1</v>
      </c>
      <c r="D85" s="41">
        <f>I43</f>
        <v>100300</v>
      </c>
      <c r="E85" s="1"/>
      <c r="G85" s="9"/>
      <c r="H85" s="9"/>
      <c r="I85" s="9"/>
    </row>
    <row r="86" spans="1:9" x14ac:dyDescent="0.25">
      <c r="A86" s="9" t="s">
        <v>217</v>
      </c>
      <c r="B86" s="9"/>
      <c r="C86" s="40">
        <v>1</v>
      </c>
      <c r="D86" s="41">
        <f>I63</f>
        <v>238360</v>
      </c>
      <c r="E86" s="1"/>
      <c r="G86" s="9"/>
      <c r="H86" s="9"/>
      <c r="I86" s="9"/>
    </row>
    <row r="87" spans="1:9" x14ac:dyDescent="0.25">
      <c r="A87" s="9" t="s">
        <v>137</v>
      </c>
      <c r="B87" s="9"/>
      <c r="C87" s="40">
        <v>1</v>
      </c>
      <c r="D87" s="41">
        <f>I39</f>
        <v>10000</v>
      </c>
      <c r="E87" s="1"/>
      <c r="G87" s="9"/>
      <c r="H87" s="9"/>
      <c r="I87" s="9"/>
    </row>
    <row r="88" spans="1:9" x14ac:dyDescent="0.25">
      <c r="A88" s="9" t="s">
        <v>222</v>
      </c>
      <c r="B88" s="9"/>
      <c r="C88" s="40">
        <v>1</v>
      </c>
      <c r="D88" s="41">
        <f>I64</f>
        <v>34456</v>
      </c>
      <c r="E88" s="1"/>
      <c r="G88" s="9"/>
      <c r="H88" s="9"/>
      <c r="I88" s="9"/>
    </row>
    <row r="89" spans="1:9" x14ac:dyDescent="0.25">
      <c r="A89" s="9" t="s">
        <v>270</v>
      </c>
      <c r="B89" s="9"/>
      <c r="C89" s="40">
        <v>0</v>
      </c>
      <c r="D89" s="41">
        <f>106200</f>
        <v>106200</v>
      </c>
      <c r="E89" s="1"/>
      <c r="G89" s="9"/>
      <c r="H89" s="9"/>
      <c r="I89" s="9"/>
    </row>
    <row r="90" spans="1:9" x14ac:dyDescent="0.25">
      <c r="A90" s="9" t="s">
        <v>125</v>
      </c>
      <c r="B90" s="9"/>
      <c r="C90" s="40">
        <v>1</v>
      </c>
      <c r="D90" s="41">
        <f>I36</f>
        <v>1300</v>
      </c>
      <c r="E90" s="1"/>
      <c r="G90" s="9"/>
      <c r="H90" s="9"/>
      <c r="I90" s="9"/>
    </row>
    <row r="91" spans="1:9" x14ac:dyDescent="0.25">
      <c r="A91" s="9" t="s">
        <v>201</v>
      </c>
      <c r="B91" s="9"/>
      <c r="C91" s="40">
        <v>1</v>
      </c>
      <c r="D91" s="41">
        <f>I58</f>
        <v>31889.41</v>
      </c>
      <c r="E91" s="1"/>
      <c r="G91" s="9"/>
      <c r="H91" s="9"/>
      <c r="I91" s="9"/>
    </row>
    <row r="92" spans="1:9" x14ac:dyDescent="0.25">
      <c r="A92" s="9" t="s">
        <v>271</v>
      </c>
      <c r="B92" s="9"/>
      <c r="C92" s="40">
        <v>1</v>
      </c>
      <c r="D92" s="15">
        <v>106200</v>
      </c>
      <c r="E92" s="1"/>
      <c r="G92" s="9"/>
      <c r="H92" s="9"/>
      <c r="I92" s="9"/>
    </row>
    <row r="93" spans="1:9" x14ac:dyDescent="0.25">
      <c r="A93" s="9" t="s">
        <v>162</v>
      </c>
      <c r="B93" s="9"/>
      <c r="C93" s="40">
        <v>7</v>
      </c>
      <c r="D93" s="41">
        <f>I46+I47+I53+I61+I65+I70+I71</f>
        <v>165651.75</v>
      </c>
      <c r="E93" s="1"/>
      <c r="G93" s="9"/>
      <c r="H93" s="9"/>
      <c r="I93" s="9"/>
    </row>
    <row r="94" spans="1:9" x14ac:dyDescent="0.25">
      <c r="A94" s="9" t="s">
        <v>96</v>
      </c>
      <c r="B94" s="9"/>
      <c r="C94" s="40">
        <v>7</v>
      </c>
      <c r="D94" s="41">
        <f>172510.23+I27+I34+I56+I66+I67+I73+I74</f>
        <v>602684.23</v>
      </c>
      <c r="E94" s="1"/>
      <c r="G94" s="9"/>
      <c r="H94" s="9"/>
      <c r="I94" s="9"/>
    </row>
    <row r="95" spans="1:9" x14ac:dyDescent="0.25">
      <c r="A95" s="9" t="s">
        <v>132</v>
      </c>
      <c r="B95" s="9"/>
      <c r="C95" s="40">
        <v>1</v>
      </c>
      <c r="D95" s="41">
        <f>I38</f>
        <v>71980</v>
      </c>
      <c r="E95" s="1"/>
      <c r="G95" s="9"/>
      <c r="H95" s="9"/>
      <c r="I95" s="9"/>
    </row>
    <row r="96" spans="1:9" x14ac:dyDescent="0.25">
      <c r="A96" s="9" t="s">
        <v>105</v>
      </c>
      <c r="B96" s="9"/>
      <c r="C96" s="40">
        <v>1</v>
      </c>
      <c r="D96" s="41">
        <f>23316.65+6366+I29</f>
        <v>32997.65</v>
      </c>
      <c r="E96" s="1"/>
      <c r="G96" s="9"/>
      <c r="H96" s="9"/>
      <c r="I96" s="9"/>
    </row>
    <row r="97" spans="1:9" x14ac:dyDescent="0.25">
      <c r="A97" s="9" t="s">
        <v>37</v>
      </c>
      <c r="B97" s="9"/>
      <c r="C97" s="40">
        <v>7</v>
      </c>
      <c r="D97" s="15">
        <f>I12+I13+I30+I31+I35+I49+I60</f>
        <v>181575.71</v>
      </c>
      <c r="E97" s="1"/>
      <c r="G97" s="9"/>
      <c r="H97" s="9"/>
      <c r="I97" s="9"/>
    </row>
    <row r="98" spans="1:9" x14ac:dyDescent="0.25">
      <c r="A98" s="9" t="s">
        <v>235</v>
      </c>
      <c r="B98" s="9"/>
      <c r="C98" s="40">
        <v>3</v>
      </c>
      <c r="D98" s="41">
        <f>I62+I68+I76</f>
        <v>696786</v>
      </c>
      <c r="E98" s="1"/>
      <c r="G98" s="9"/>
      <c r="H98" s="9"/>
      <c r="I98" s="9"/>
    </row>
    <row r="99" spans="1:9" x14ac:dyDescent="0.25">
      <c r="A99" s="9" t="s">
        <v>247</v>
      </c>
      <c r="B99" s="9"/>
      <c r="C99" s="40">
        <v>1</v>
      </c>
      <c r="D99" s="41">
        <f>I72</f>
        <v>46784.2</v>
      </c>
      <c r="E99" s="1"/>
      <c r="G99" s="9"/>
      <c r="H99" s="9"/>
      <c r="I99" s="9"/>
    </row>
    <row r="100" spans="1:9" x14ac:dyDescent="0.25">
      <c r="A100" s="9" t="s">
        <v>23</v>
      </c>
      <c r="B100" s="9"/>
      <c r="C100" s="40">
        <v>9</v>
      </c>
      <c r="D100" s="41">
        <f>I9+I10+I15+I17+I19+I20+I21+I37+I69</f>
        <v>2313235.7800000003</v>
      </c>
      <c r="E100" s="1"/>
      <c r="G100" s="9"/>
      <c r="H100" s="9"/>
      <c r="I100" s="9"/>
    </row>
    <row r="101" spans="1:9" x14ac:dyDescent="0.25">
      <c r="A101" s="9" t="s">
        <v>78</v>
      </c>
      <c r="B101" s="9"/>
      <c r="C101" s="40">
        <v>1</v>
      </c>
      <c r="D101" s="41">
        <f>I23</f>
        <v>55680.02</v>
      </c>
      <c r="E101" s="1"/>
      <c r="G101" s="9"/>
      <c r="H101" s="9"/>
      <c r="I101" s="9"/>
    </row>
    <row r="102" spans="1:9" x14ac:dyDescent="0.25">
      <c r="A102" s="9" t="s">
        <v>272</v>
      </c>
      <c r="B102" s="9"/>
      <c r="C102" s="40">
        <v>1</v>
      </c>
      <c r="D102" s="41">
        <f>43357.2</f>
        <v>43357.2</v>
      </c>
      <c r="E102" s="1"/>
      <c r="G102" s="9"/>
      <c r="H102" s="9"/>
      <c r="I102" s="9"/>
    </row>
    <row r="103" spans="1:9" x14ac:dyDescent="0.25">
      <c r="A103" s="9" t="s">
        <v>61</v>
      </c>
      <c r="B103" s="9"/>
      <c r="C103" s="40">
        <v>3</v>
      </c>
      <c r="D103" s="41">
        <f>I18+I22+I32</f>
        <v>40357.32</v>
      </c>
      <c r="E103" s="1"/>
      <c r="G103" s="9"/>
      <c r="H103" s="9"/>
      <c r="I103" s="9"/>
    </row>
    <row r="104" spans="1:9" x14ac:dyDescent="0.25">
      <c r="A104" s="9" t="s">
        <v>32</v>
      </c>
      <c r="B104" s="9"/>
      <c r="C104" s="40">
        <v>9</v>
      </c>
      <c r="D104" s="15">
        <f>I11+I14+I25+I40+I44+I45+I48+I57+I59</f>
        <v>799763.67999999993</v>
      </c>
      <c r="E104" s="1"/>
      <c r="G104" s="9"/>
      <c r="H104" s="9"/>
      <c r="I104" s="9"/>
    </row>
    <row r="105" spans="1:9" x14ac:dyDescent="0.25">
      <c r="A105" s="9" t="s">
        <v>273</v>
      </c>
      <c r="B105" s="9"/>
      <c r="C105" s="40">
        <v>1</v>
      </c>
      <c r="D105" s="41">
        <f>3200.6</f>
        <v>3200.6</v>
      </c>
      <c r="E105" s="1"/>
      <c r="G105" s="9"/>
      <c r="H105" s="9"/>
      <c r="I105" s="9"/>
    </row>
    <row r="106" spans="1:9" x14ac:dyDescent="0.25">
      <c r="A106" s="9" t="s">
        <v>116</v>
      </c>
      <c r="B106" s="9"/>
      <c r="C106" s="40">
        <v>1</v>
      </c>
      <c r="D106" s="41">
        <f>I33</f>
        <v>58159.96</v>
      </c>
      <c r="E106" s="1"/>
      <c r="G106" s="9"/>
      <c r="H106" s="9"/>
      <c r="I106" s="9"/>
    </row>
    <row r="107" spans="1:9" x14ac:dyDescent="0.25">
      <c r="A107" s="9" t="s">
        <v>256</v>
      </c>
      <c r="B107" s="9"/>
      <c r="C107" s="40">
        <v>1</v>
      </c>
      <c r="D107" s="41">
        <f>I75</f>
        <v>3075</v>
      </c>
      <c r="E107" s="1"/>
      <c r="G107" s="9"/>
      <c r="H107" s="9"/>
      <c r="I107" s="9"/>
    </row>
    <row r="108" spans="1:9" x14ac:dyDescent="0.25">
      <c r="A108" s="9" t="s">
        <v>189</v>
      </c>
      <c r="B108" s="9"/>
      <c r="C108" s="40">
        <v>2</v>
      </c>
      <c r="D108" s="41">
        <f>I54+I55</f>
        <v>27848</v>
      </c>
      <c r="E108" s="1"/>
      <c r="G108" s="9"/>
      <c r="H108" s="9"/>
      <c r="I108" s="9"/>
    </row>
    <row r="109" spans="1:9" x14ac:dyDescent="0.25">
      <c r="A109" s="39" t="s">
        <v>274</v>
      </c>
      <c r="B109" s="39"/>
      <c r="C109" s="42">
        <f>SUM(C82:C108)</f>
        <v>69</v>
      </c>
      <c r="D109" s="41">
        <f>SUM(D82:D108)</f>
        <v>5929137.1699999999</v>
      </c>
      <c r="E109" s="1"/>
      <c r="F109" s="43">
        <f xml:space="preserve"> I77-D109</f>
        <v>0</v>
      </c>
      <c r="G109" s="44" t="s">
        <v>275</v>
      </c>
      <c r="H109" s="9">
        <f>H82+H83+H84</f>
        <v>69</v>
      </c>
      <c r="I109" s="45">
        <f>I82+I83+I84</f>
        <v>5929137.1699999999</v>
      </c>
    </row>
    <row r="110" spans="1:9" x14ac:dyDescent="0.25">
      <c r="A110" t="s">
        <v>276</v>
      </c>
      <c r="E110" s="1"/>
    </row>
    <row r="111" spans="1:9" x14ac:dyDescent="0.25">
      <c r="E111" s="1"/>
    </row>
    <row r="112" spans="1:9" x14ac:dyDescent="0.25">
      <c r="A112" t="s">
        <v>277</v>
      </c>
      <c r="E112" s="1"/>
    </row>
    <row r="113" spans="1:7" x14ac:dyDescent="0.25">
      <c r="A113" t="s">
        <v>278</v>
      </c>
      <c r="E113" s="1"/>
    </row>
    <row r="114" spans="1:7" x14ac:dyDescent="0.25">
      <c r="E114" s="1"/>
      <c r="G114" t="s">
        <v>279</v>
      </c>
    </row>
    <row r="115" spans="1:7" x14ac:dyDescent="0.25">
      <c r="E115" s="1"/>
    </row>
    <row r="116" spans="1:7" x14ac:dyDescent="0.25">
      <c r="E116" s="1"/>
    </row>
    <row r="117" spans="1:7" x14ac:dyDescent="0.25">
      <c r="A117" t="s">
        <v>280</v>
      </c>
      <c r="E117" s="1"/>
    </row>
    <row r="118" spans="1:7" x14ac:dyDescent="0.25">
      <c r="A118" t="s">
        <v>281</v>
      </c>
      <c r="E118" s="1"/>
    </row>
    <row r="119" spans="1:7" x14ac:dyDescent="0.25">
      <c r="E119" s="1"/>
    </row>
    <row r="120" spans="1:7" x14ac:dyDescent="0.25">
      <c r="A120" s="46" t="s">
        <v>282</v>
      </c>
      <c r="B120" s="46"/>
      <c r="C120" s="46"/>
      <c r="D120" s="46"/>
      <c r="E120" s="1"/>
    </row>
    <row r="121" spans="1:7" x14ac:dyDescent="0.25">
      <c r="A121" s="46" t="s">
        <v>283</v>
      </c>
      <c r="B121" s="38"/>
      <c r="C121" s="46"/>
      <c r="D121" s="46"/>
      <c r="E121" s="1"/>
    </row>
    <row r="123" spans="1:7" x14ac:dyDescent="0.25">
      <c r="C123" s="47"/>
    </row>
    <row r="377" spans="7:7" x14ac:dyDescent="0.25">
      <c r="G377">
        <f>G373+G374+GGG376</f>
        <v>0</v>
      </c>
    </row>
  </sheetData>
  <mergeCells count="5">
    <mergeCell ref="A3:I3"/>
    <mergeCell ref="A4:I4"/>
    <mergeCell ref="A5:I5"/>
    <mergeCell ref="A6:I6"/>
    <mergeCell ref="G77:H77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2025-11-04T14:01:52Z</dcterms:created>
  <dcterms:modified xsi:type="dcterms:W3CDTF">2025-11-04T14:03:20Z</dcterms:modified>
</cp:coreProperties>
</file>