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CONTABILIDAD 1\Desktop\"/>
    </mc:Choice>
  </mc:AlternateContent>
  <xr:revisionPtr revIDLastSave="0" documentId="13_ncr:1_{29ABFDCF-D0C5-497B-A3FD-594979FD3301}" xr6:coauthVersionLast="47" xr6:coauthVersionMax="47" xr10:uidLastSave="{00000000-0000-0000-0000-000000000000}"/>
  <bookViews>
    <workbookView xWindow="-120" yWindow="-120" windowWidth="29040" windowHeight="15840" xr2:uid="{EE28FC87-9EF4-4445-A0C7-71C79976DB01}"/>
  </bookViews>
  <sheets>
    <sheet name="LISTADO DE ORDENES" sheetId="1" r:id="rId1"/>
  </sheets>
  <definedNames>
    <definedName name="_xlnm.Print_Area" localSheetId="0">'LISTADO DE ORDENES'!$A$1:$I$124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86" i="1" l="1"/>
  <c r="C118" i="1"/>
  <c r="D117" i="1"/>
  <c r="D116" i="1"/>
  <c r="D115" i="1"/>
  <c r="D114" i="1"/>
  <c r="D113" i="1"/>
  <c r="D112" i="1"/>
  <c r="D111" i="1"/>
  <c r="D110" i="1"/>
  <c r="D109" i="1"/>
  <c r="D108" i="1"/>
  <c r="D107" i="1"/>
  <c r="D106" i="1"/>
  <c r="D105" i="1"/>
  <c r="D104" i="1"/>
  <c r="D103" i="1"/>
  <c r="D101" i="1"/>
  <c r="D100" i="1"/>
  <c r="D99" i="1"/>
  <c r="D98" i="1"/>
  <c r="D96" i="1"/>
  <c r="I95" i="1"/>
  <c r="D95" i="1"/>
  <c r="I94" i="1"/>
  <c r="D94" i="1"/>
  <c r="H93" i="1"/>
  <c r="H118" i="1" s="1"/>
  <c r="D93" i="1"/>
  <c r="I88" i="1"/>
  <c r="I93" i="1" s="1"/>
  <c r="I118" i="1" s="1"/>
  <c r="I83" i="1"/>
  <c r="I75" i="1"/>
  <c r="D102" i="1" s="1"/>
  <c r="I64" i="1"/>
  <c r="D97" i="1" s="1"/>
  <c r="D118" i="1" s="1"/>
  <c r="I14" i="1"/>
  <c r="F118" i="1" l="1"/>
</calcChain>
</file>

<file path=xl/sharedStrings.xml><?xml version="1.0" encoding="utf-8"?>
<sst xmlns="http://schemas.openxmlformats.org/spreadsheetml/2006/main" count="532" uniqueCount="310">
  <si>
    <t>Republica Dominicana</t>
  </si>
  <si>
    <t>SERVICIO NACIONAL DE SALUD</t>
  </si>
  <si>
    <t>LISTADO DE ORDENES DE COMPRAS O SERVICIOS EFECTUADAS DURANTE EL MES:  NOVIEMBRE-2025</t>
  </si>
  <si>
    <r>
      <rPr>
        <b/>
        <sz val="14"/>
        <color theme="1"/>
        <rFont val="Calibri"/>
        <family val="2"/>
        <scheme val="minor"/>
      </rPr>
      <t xml:space="preserve">ESTABLECIMIENTO: Hospital Regional Ing. Luis L. Bogaert    </t>
    </r>
    <r>
      <rPr>
        <b/>
        <sz val="12"/>
        <color theme="1"/>
        <rFont val="Calibri"/>
        <family val="2"/>
        <scheme val="minor"/>
      </rPr>
      <t>REGION :     4</t>
    </r>
  </si>
  <si>
    <t>Fecha</t>
  </si>
  <si>
    <t>Referencia Proceso de Compra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</si>
  <si>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</si>
  <si>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</si>
  <si>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</si>
  <si>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</si>
  <si>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</si>
  <si>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</si>
  <si>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Valor</t>
  </si>
  <si>
    <t>MAE-PEUR-2025-0001</t>
  </si>
  <si>
    <t>621-2025</t>
  </si>
  <si>
    <t>B1500000052</t>
  </si>
  <si>
    <t>VS</t>
  </si>
  <si>
    <t>BIOINGENIOUS SMART SOLUTIONS</t>
  </si>
  <si>
    <t>Suministro de Equipo Médico</t>
  </si>
  <si>
    <t>2631-01</t>
  </si>
  <si>
    <t>801-2025</t>
  </si>
  <si>
    <t>B1500000346</t>
  </si>
  <si>
    <t>LUIS SAMUEL BALBUENA PERALTA</t>
  </si>
  <si>
    <t>Alquileres</t>
  </si>
  <si>
    <t>2258-01</t>
  </si>
  <si>
    <t>802-2025</t>
  </si>
  <si>
    <t>E450000005334</t>
  </si>
  <si>
    <t>FR</t>
  </si>
  <si>
    <t>INAPA</t>
  </si>
  <si>
    <t>Servicios de Agua Potable</t>
  </si>
  <si>
    <t>2217-01</t>
  </si>
  <si>
    <t>803-2025</t>
  </si>
  <si>
    <t>B1500011301</t>
  </si>
  <si>
    <t>MOREL</t>
  </si>
  <si>
    <t>Servicios de Alimentación</t>
  </si>
  <si>
    <t>2292-01</t>
  </si>
  <si>
    <t>804-2025</t>
  </si>
  <si>
    <t>B1500000465</t>
  </si>
  <si>
    <t>HATICO AGROINDUSTRIAL,SRL</t>
  </si>
  <si>
    <t>805-2025</t>
  </si>
  <si>
    <t>E450000000104</t>
  </si>
  <si>
    <t>FARMACIA ELYFIOR</t>
  </si>
  <si>
    <t xml:space="preserve">Suministros de Medicamentos </t>
  </si>
  <si>
    <t>2341-01</t>
  </si>
  <si>
    <t>806-2025</t>
  </si>
  <si>
    <t>B1500000040</t>
  </si>
  <si>
    <t>CARLOS GOMEZ</t>
  </si>
  <si>
    <t xml:space="preserve">Mantenimiento </t>
  </si>
  <si>
    <t>2271-02</t>
  </si>
  <si>
    <t>807-2025</t>
  </si>
  <si>
    <t>E450000000010</t>
  </si>
  <si>
    <t>ALMANZAR ESTEVEZ</t>
  </si>
  <si>
    <t>Reactivos de Laboratorio</t>
  </si>
  <si>
    <t>2372-03</t>
  </si>
  <si>
    <t>808-2025</t>
  </si>
  <si>
    <t>E450000000011</t>
  </si>
  <si>
    <t>809-2025</t>
  </si>
  <si>
    <t>E450000000012</t>
  </si>
  <si>
    <t>DAF-CD-2025-0013</t>
  </si>
  <si>
    <t>810-2025</t>
  </si>
  <si>
    <t>B1500000125</t>
  </si>
  <si>
    <t>PORTAFOLIO DO,SRL</t>
  </si>
  <si>
    <t>Suministros Papel de Escritorio</t>
  </si>
  <si>
    <t>2331-01</t>
  </si>
  <si>
    <t>811-2025</t>
  </si>
  <si>
    <t>E450000000701</t>
  </si>
  <si>
    <t>HOSPIFAR,SRL</t>
  </si>
  <si>
    <t>Utiles Médico Quirúrgico y React. Lab</t>
  </si>
  <si>
    <t>2393-01-2372-03</t>
  </si>
  <si>
    <t>812-2025</t>
  </si>
  <si>
    <t>E450000000702</t>
  </si>
  <si>
    <t>2393-01</t>
  </si>
  <si>
    <t>813-2025</t>
  </si>
  <si>
    <t>E450000000284</t>
  </si>
  <si>
    <t>MEDI-SAN</t>
  </si>
  <si>
    <t>Utiles Médico Quirúrgico</t>
  </si>
  <si>
    <t>814-2025</t>
  </si>
  <si>
    <t>E450000019528</t>
  </si>
  <si>
    <t>ALTICE DOMINICANA</t>
  </si>
  <si>
    <t>Servicio de Telefono</t>
  </si>
  <si>
    <t>2213-01</t>
  </si>
  <si>
    <t>815-2025</t>
  </si>
  <si>
    <t>E450000000260</t>
  </si>
  <si>
    <t>LAMBDA DIAGNOSTICOS</t>
  </si>
  <si>
    <t>816-2025</t>
  </si>
  <si>
    <t>E450000008906</t>
  </si>
  <si>
    <t>BIO-NUCLEAR</t>
  </si>
  <si>
    <t>Insumos y Reactivos de Laboratorio</t>
  </si>
  <si>
    <t>817-2025</t>
  </si>
  <si>
    <t>E450000000426</t>
  </si>
  <si>
    <t>CAR-M</t>
  </si>
  <si>
    <t>818-2025</t>
  </si>
  <si>
    <t>B1500001494</t>
  </si>
  <si>
    <t>NIFARMED</t>
  </si>
  <si>
    <t>819-2025</t>
  </si>
  <si>
    <t>B1500000313</t>
  </si>
  <si>
    <t>CAMESUP</t>
  </si>
  <si>
    <t>820-2025</t>
  </si>
  <si>
    <t>E450000000292</t>
  </si>
  <si>
    <t>SEAN DOMINICAN</t>
  </si>
  <si>
    <t>821-2025</t>
  </si>
  <si>
    <t>B1500001261</t>
  </si>
  <si>
    <t>SILVER PHARMA</t>
  </si>
  <si>
    <t>822-2025</t>
  </si>
  <si>
    <t>B1500000049</t>
  </si>
  <si>
    <t>LAHMEDOM</t>
  </si>
  <si>
    <t>Papel Para Imágenes de RX</t>
  </si>
  <si>
    <t>823-2025</t>
  </si>
  <si>
    <t>E450000001005</t>
  </si>
  <si>
    <t>FARACH</t>
  </si>
  <si>
    <t>824-2025</t>
  </si>
  <si>
    <t>E450000004773</t>
  </si>
  <si>
    <t>SUED &amp; FARGESA</t>
  </si>
  <si>
    <t>825-2025</t>
  </si>
  <si>
    <t>B1500000013</t>
  </si>
  <si>
    <t>SUPLITODO RD GAMVESA</t>
  </si>
  <si>
    <t>Material de Limpieza y Papel</t>
  </si>
  <si>
    <t>2391-01-2332-01</t>
  </si>
  <si>
    <t>826-2025</t>
  </si>
  <si>
    <t>E450000000004</t>
  </si>
  <si>
    <t>MIX AIR DOMINICANA</t>
  </si>
  <si>
    <t>Suministro de Oxigeno</t>
  </si>
  <si>
    <t>827-2025</t>
  </si>
  <si>
    <t>E450000000145</t>
  </si>
  <si>
    <t>HEXAPAWER PHARMA</t>
  </si>
  <si>
    <t>828-2025</t>
  </si>
  <si>
    <t>B1500001418</t>
  </si>
  <si>
    <t>UNIVERSAL DE COMPUTOS</t>
  </si>
  <si>
    <t>Suministro de Tinta P/Impresoras</t>
  </si>
  <si>
    <t>2372-06</t>
  </si>
  <si>
    <t>829-2025</t>
  </si>
  <si>
    <t>B1500000960</t>
  </si>
  <si>
    <t>MAO CENTRAL CONNECTIONS</t>
  </si>
  <si>
    <t>Servicios de Internet</t>
  </si>
  <si>
    <t>2215-01</t>
  </si>
  <si>
    <t>830-2025</t>
  </si>
  <si>
    <t>E450000000013</t>
  </si>
  <si>
    <t>831-2025</t>
  </si>
  <si>
    <t>B1500001558</t>
  </si>
  <si>
    <t>ZEN PHARMACEUTHICAL</t>
  </si>
  <si>
    <t>832-2025</t>
  </si>
  <si>
    <t>B1500018265</t>
  </si>
  <si>
    <t>BIO-NOVA</t>
  </si>
  <si>
    <t>833-2025</t>
  </si>
  <si>
    <t>ANULADO</t>
  </si>
  <si>
    <t>834-2025</t>
  </si>
  <si>
    <t>E450000000084</t>
  </si>
  <si>
    <t>KARYBERTH TECHNOLOGY</t>
  </si>
  <si>
    <t>Utiles de Escritorios, Oficina, Inform.</t>
  </si>
  <si>
    <t>2392-01</t>
  </si>
  <si>
    <t>835-2025</t>
  </si>
  <si>
    <t>B1500001897</t>
  </si>
  <si>
    <t>SUPERMERCADO MAEÑO</t>
  </si>
  <si>
    <t>Alimentos</t>
  </si>
  <si>
    <t>2311-01</t>
  </si>
  <si>
    <t>836-2025</t>
  </si>
  <si>
    <t>B1500001899</t>
  </si>
  <si>
    <t>837-2025</t>
  </si>
  <si>
    <t>B1500001900</t>
  </si>
  <si>
    <t>838-2025</t>
  </si>
  <si>
    <t>B1500011335</t>
  </si>
  <si>
    <t>839-2025</t>
  </si>
  <si>
    <t>E450000009003</t>
  </si>
  <si>
    <t>Mnt. Equipo Medico y de Lab</t>
  </si>
  <si>
    <t>2272-04</t>
  </si>
  <si>
    <t>840-2025</t>
  </si>
  <si>
    <t>E450000000220</t>
  </si>
  <si>
    <t>EPX  DOMINICANO</t>
  </si>
  <si>
    <t>Medicamentos y Quirurgico</t>
  </si>
  <si>
    <t>2341-01-2393-1</t>
  </si>
  <si>
    <t>841-2025</t>
  </si>
  <si>
    <t>E450000000005</t>
  </si>
  <si>
    <t>842-2025</t>
  </si>
  <si>
    <t>B1500006991</t>
  </si>
  <si>
    <t>BRICOMP</t>
  </si>
  <si>
    <t>843-2025</t>
  </si>
  <si>
    <t>E450000000112</t>
  </si>
  <si>
    <t>844-2025</t>
  </si>
  <si>
    <t>B1500001997</t>
  </si>
  <si>
    <t>STRONICS</t>
  </si>
  <si>
    <t>Suministro mensualidad Sistema</t>
  </si>
  <si>
    <t>2259-01</t>
  </si>
  <si>
    <t>845-2025</t>
  </si>
  <si>
    <t>E450000095767</t>
  </si>
  <si>
    <t>CLARO</t>
  </si>
  <si>
    <t>846-2025</t>
  </si>
  <si>
    <t>E450000095795</t>
  </si>
  <si>
    <t>847-2025</t>
  </si>
  <si>
    <t>B1500011355</t>
  </si>
  <si>
    <t>848-2025</t>
  </si>
  <si>
    <t>B1500000014</t>
  </si>
  <si>
    <t>Suministro de Plastico y Mat. Limp</t>
  </si>
  <si>
    <t>2355-01-2391-01</t>
  </si>
  <si>
    <t>849-2025</t>
  </si>
  <si>
    <t>B1500010355</t>
  </si>
  <si>
    <t>MOREL FOOD COURT</t>
  </si>
  <si>
    <t>850-2025</t>
  </si>
  <si>
    <t>B1500000495</t>
  </si>
  <si>
    <t xml:space="preserve">AYUNTAMIENTO  MUNICIPAL </t>
  </si>
  <si>
    <t>Recolección de Desechos Sólidos</t>
  </si>
  <si>
    <t>2218-01</t>
  </si>
  <si>
    <t>851-2025</t>
  </si>
  <si>
    <t>Suministro de Papel</t>
  </si>
  <si>
    <t>2332-01</t>
  </si>
  <si>
    <t>852-2025</t>
  </si>
  <si>
    <t>B1500003415</t>
  </si>
  <si>
    <t>MEDI DENTAL</t>
  </si>
  <si>
    <t>Suministro de Maxilofacial</t>
  </si>
  <si>
    <t>853-2025</t>
  </si>
  <si>
    <t>E450000000085</t>
  </si>
  <si>
    <t>854-2025</t>
  </si>
  <si>
    <t>E450000001017</t>
  </si>
  <si>
    <t>855-2025</t>
  </si>
  <si>
    <t>B1500005899</t>
  </si>
  <si>
    <t>UNIQUE REPRESNTACIONES</t>
  </si>
  <si>
    <t>Sum. Quirurgicos</t>
  </si>
  <si>
    <t>856-2025</t>
  </si>
  <si>
    <t>B1500000227</t>
  </si>
  <si>
    <t>IMPRENTA REYES CABRERA</t>
  </si>
  <si>
    <t>Suministro de Impresos</t>
  </si>
  <si>
    <t>857-2025</t>
  </si>
  <si>
    <t>B1500000184</t>
  </si>
  <si>
    <t>ABREU LANTIAGUA</t>
  </si>
  <si>
    <t>858-2025</t>
  </si>
  <si>
    <t>B1500000185</t>
  </si>
  <si>
    <t>859-2025</t>
  </si>
  <si>
    <t>E450000000396</t>
  </si>
  <si>
    <t>A&amp;M PLOMERIA</t>
  </si>
  <si>
    <t>Suministro Ferreteros</t>
  </si>
  <si>
    <t>2398-01</t>
  </si>
  <si>
    <t>860-2025</t>
  </si>
  <si>
    <t>E450000000117</t>
  </si>
  <si>
    <t>861-2025</t>
  </si>
  <si>
    <t>E450000000058</t>
  </si>
  <si>
    <t>862-2025</t>
  </si>
  <si>
    <t>PORTAL( FUNDAS)</t>
  </si>
  <si>
    <t>863-2025</t>
  </si>
  <si>
    <t>E450000000554</t>
  </si>
  <si>
    <t>AGROFEN</t>
  </si>
  <si>
    <t>864-2025</t>
  </si>
  <si>
    <t>Utensilios de cocina y Alimentos</t>
  </si>
  <si>
    <t>2395-01-2311-01</t>
  </si>
  <si>
    <t>865-2025</t>
  </si>
  <si>
    <t>E450000000555</t>
  </si>
  <si>
    <t>866-2025</t>
  </si>
  <si>
    <t>B1500000186</t>
  </si>
  <si>
    <t>867-2025</t>
  </si>
  <si>
    <t>B1500011386</t>
  </si>
  <si>
    <t>2292-02</t>
  </si>
  <si>
    <t>868-2025</t>
  </si>
  <si>
    <t>E450000000126</t>
  </si>
  <si>
    <t>COMPAÑÍA COMERCIAL CARIBE</t>
  </si>
  <si>
    <t>869-2025</t>
  </si>
  <si>
    <t>B1500000142</t>
  </si>
  <si>
    <t>SPEEDWI  TELECOM</t>
  </si>
  <si>
    <t>870-2025</t>
  </si>
  <si>
    <t>E450000000034</t>
  </si>
  <si>
    <t>SERVIAMED</t>
  </si>
  <si>
    <t>Suministros de Dosimetro</t>
  </si>
  <si>
    <t>871-2025</t>
  </si>
  <si>
    <t>B1500000001</t>
  </si>
  <si>
    <t>DEBLL STORE,EIRL</t>
  </si>
  <si>
    <t>Suministro Eléctricos</t>
  </si>
  <si>
    <t>2396-01</t>
  </si>
  <si>
    <t>872-2025</t>
  </si>
  <si>
    <t>873-2025</t>
  </si>
  <si>
    <t>E450000000287</t>
  </si>
  <si>
    <t>Suministro de Insumos de Lab</t>
  </si>
  <si>
    <t>874-2025</t>
  </si>
  <si>
    <t>E450000000007</t>
  </si>
  <si>
    <t>ARGOS FARMACEUTICA</t>
  </si>
  <si>
    <t>875-2025</t>
  </si>
  <si>
    <t>B1500002985</t>
  </si>
  <si>
    <t>IMPRESOS DIVERSOS SANCHEZ</t>
  </si>
  <si>
    <t>876-2025</t>
  </si>
  <si>
    <t>E450000000253</t>
  </si>
  <si>
    <t>SUPER ESTACION MAO</t>
  </si>
  <si>
    <t>Suministro de Combustible</t>
  </si>
  <si>
    <t>2371-01-02-05</t>
  </si>
  <si>
    <t>877-2025</t>
  </si>
  <si>
    <t>E450000000018</t>
  </si>
  <si>
    <t>878-2025</t>
  </si>
  <si>
    <t>B1500000187</t>
  </si>
  <si>
    <t>879-2025</t>
  </si>
  <si>
    <t>ECO CETIOSA</t>
  </si>
  <si>
    <t>Sub-Total Compras RD$</t>
  </si>
  <si>
    <t>RESUMEN DE COMPRAS o SERVICIOS POR CUENTA:</t>
  </si>
  <si>
    <t>RESUMEN DE PROCESO SEGÚN MODALIDAD:</t>
  </si>
  <si>
    <t xml:space="preserve">CUENTAS No. </t>
  </si>
  <si>
    <t>CANTIDAD</t>
  </si>
  <si>
    <t>MONTO</t>
  </si>
  <si>
    <t>TIPO</t>
  </si>
  <si>
    <t>Compra Directa</t>
  </si>
  <si>
    <t>Compra Menor</t>
  </si>
  <si>
    <t>Comparacion de precio</t>
  </si>
  <si>
    <t>2221-01</t>
  </si>
  <si>
    <t>2272-08</t>
  </si>
  <si>
    <t>2355-01</t>
  </si>
  <si>
    <t>2391-01</t>
  </si>
  <si>
    <t>2395-01</t>
  </si>
  <si>
    <t>TOTAL RESUMEN</t>
  </si>
  <si>
    <t xml:space="preserve">TOTAL COMPRAS       </t>
  </si>
  <si>
    <t>CERTIFICO CORRECTO:</t>
  </si>
  <si>
    <t>Dr. Newton Solano</t>
  </si>
  <si>
    <t>DIRECTOR</t>
  </si>
  <si>
    <t>ENC. DE COMPRAS:  Lic. Laury M. Andeliz</t>
  </si>
  <si>
    <t>Lic. Jean Flores</t>
  </si>
  <si>
    <t>ADMINISTRADOR:</t>
  </si>
  <si>
    <t>Nota 1: La referencia del proceso de compra se corresponde al #expediente del proceso</t>
  </si>
  <si>
    <t>emitido en  portal Compras y contrataciones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</si>
</sst>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dd/mm/yyyy;@"/>
    <numFmt numFmtId="165" formatCode="_(&quot;RD$&quot;* #,##0.00_);_(&quot;RD$&quot;* \(#,##0.00\);_(&quot;RD$&quot;* &quot;-&quot;??_);_(@_)"/>
    <numFmt numFmtId="166" formatCode="_-* #,##0.00\ _€_-;\-* #,##0.00\ _€_-;_-* &quot;-&quot;??\ _€_-;_-@_-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14" fontId="4" fillId="0" borderId="2" xfId="0" applyNumberFormat="1" applyFont="1" applyBorder="1" applyAlignment="1">
      <alignment horizontal="right"/>
    </xf>
    <xf numFmtId="0" fontId="5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right"/>
    </xf>
    <xf numFmtId="0" fontId="6" fillId="0" borderId="2" xfId="0" applyFont="1" applyBorder="1" applyAlignment="1">
      <alignment horizontal="right" wrapText="1"/>
    </xf>
    <xf numFmtId="0" fontId="7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left"/>
    </xf>
    <xf numFmtId="0" fontId="8" fillId="0" borderId="2" xfId="0" applyFont="1" applyBorder="1" applyAlignment="1">
      <alignment horizontal="left" wrapText="1"/>
    </xf>
    <xf numFmtId="4" fontId="7" fillId="0" borderId="2" xfId="0" applyNumberFormat="1" applyFont="1" applyBorder="1" applyAlignment="1">
      <alignment horizontal="right"/>
    </xf>
    <xf numFmtId="164" fontId="6" fillId="0" borderId="2" xfId="0" applyNumberFormat="1" applyFont="1" applyBorder="1"/>
    <xf numFmtId="0" fontId="0" fillId="0" borderId="2" xfId="0" applyBorder="1"/>
    <xf numFmtId="0" fontId="0" fillId="0" borderId="2" xfId="0" applyBorder="1" applyAlignment="1">
      <alignment horizontal="right"/>
    </xf>
    <xf numFmtId="0" fontId="0" fillId="0" borderId="2" xfId="0" applyBorder="1" applyAlignment="1">
      <alignment horizontal="center" wrapText="1"/>
    </xf>
    <xf numFmtId="0" fontId="4" fillId="0" borderId="3" xfId="0" applyFont="1" applyBorder="1"/>
    <xf numFmtId="0" fontId="4" fillId="0" borderId="2" xfId="0" applyFont="1" applyBorder="1" applyAlignment="1">
      <alignment horizontal="left" wrapText="1"/>
    </xf>
    <xf numFmtId="4" fontId="0" fillId="2" borderId="2" xfId="0" applyNumberFormat="1" applyFill="1" applyBorder="1"/>
    <xf numFmtId="0" fontId="4" fillId="0" borderId="2" xfId="0" applyFont="1" applyBorder="1" applyAlignment="1">
      <alignment horizontal="center" wrapText="1"/>
    </xf>
    <xf numFmtId="0" fontId="6" fillId="2" borderId="2" xfId="0" applyFont="1" applyFill="1" applyBorder="1" applyAlignment="1">
      <alignment horizontal="right"/>
    </xf>
    <xf numFmtId="0" fontId="4" fillId="0" borderId="2" xfId="0" applyFont="1" applyBorder="1"/>
    <xf numFmtId="0" fontId="4" fillId="0" borderId="0" xfId="0" applyFont="1"/>
    <xf numFmtId="0" fontId="8" fillId="0" borderId="2" xfId="0" applyFont="1" applyBorder="1"/>
    <xf numFmtId="164" fontId="6" fillId="0" borderId="2" xfId="0" applyNumberFormat="1" applyFont="1" applyBorder="1" applyAlignment="1">
      <alignment horizontal="right"/>
    </xf>
    <xf numFmtId="0" fontId="9" fillId="2" borderId="2" xfId="0" applyFont="1" applyFill="1" applyBorder="1" applyAlignment="1">
      <alignment horizontal="right"/>
    </xf>
    <xf numFmtId="0" fontId="4" fillId="2" borderId="2" xfId="0" applyFont="1" applyFill="1" applyBorder="1" applyAlignment="1">
      <alignment horizontal="center" wrapText="1"/>
    </xf>
    <xf numFmtId="4" fontId="0" fillId="0" borderId="2" xfId="0" applyNumberFormat="1" applyBorder="1"/>
    <xf numFmtId="0" fontId="6" fillId="2" borderId="2" xfId="0" applyFont="1" applyFill="1" applyBorder="1" applyAlignment="1">
      <alignment horizontal="right" wrapText="1"/>
    </xf>
    <xf numFmtId="0" fontId="8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left"/>
    </xf>
    <xf numFmtId="0" fontId="4" fillId="2" borderId="2" xfId="0" applyFont="1" applyFill="1" applyBorder="1" applyAlignment="1">
      <alignment horizontal="left"/>
    </xf>
    <xf numFmtId="164" fontId="0" fillId="0" borderId="2" xfId="0" applyNumberFormat="1" applyBorder="1"/>
    <xf numFmtId="165" fontId="6" fillId="0" borderId="4" xfId="0" applyNumberFormat="1" applyFont="1" applyBorder="1"/>
    <xf numFmtId="164" fontId="6" fillId="2" borderId="2" xfId="0" applyNumberFormat="1" applyFont="1" applyFill="1" applyBorder="1"/>
    <xf numFmtId="0" fontId="0" fillId="2" borderId="2" xfId="0" applyFill="1" applyBorder="1"/>
    <xf numFmtId="0" fontId="8" fillId="0" borderId="2" xfId="0" applyFont="1" applyBorder="1" applyAlignment="1">
      <alignment horizontal="left"/>
    </xf>
    <xf numFmtId="0" fontId="4" fillId="2" borderId="2" xfId="0" applyFont="1" applyFill="1" applyBorder="1" applyAlignment="1">
      <alignment horizontal="left" wrapText="1"/>
    </xf>
    <xf numFmtId="0" fontId="0" fillId="0" borderId="2" xfId="0" applyBorder="1" applyAlignment="1">
      <alignment wrapText="1"/>
    </xf>
    <xf numFmtId="0" fontId="3" fillId="0" borderId="5" xfId="0" applyFont="1" applyBorder="1" applyAlignment="1">
      <alignment horizontal="right"/>
    </xf>
    <xf numFmtId="0" fontId="3" fillId="0" borderId="6" xfId="0" applyFont="1" applyBorder="1" applyAlignment="1">
      <alignment horizontal="right"/>
    </xf>
    <xf numFmtId="43" fontId="0" fillId="0" borderId="2" xfId="0" applyNumberFormat="1" applyBorder="1"/>
    <xf numFmtId="0" fontId="3" fillId="0" borderId="0" xfId="0" applyFont="1"/>
    <xf numFmtId="0" fontId="1" fillId="0" borderId="0" xfId="0" applyFont="1"/>
    <xf numFmtId="0" fontId="1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4" fontId="0" fillId="0" borderId="2" xfId="0" applyNumberFormat="1" applyBorder="1" applyAlignment="1">
      <alignment horizontal="right"/>
    </xf>
    <xf numFmtId="0" fontId="8" fillId="0" borderId="2" xfId="0" applyFont="1" applyBorder="1" applyAlignment="1">
      <alignment horizontal="center"/>
    </xf>
    <xf numFmtId="166" fontId="0" fillId="0" borderId="0" xfId="0" applyNumberFormat="1"/>
    <xf numFmtId="0" fontId="1" fillId="0" borderId="2" xfId="0" applyFont="1" applyBorder="1" applyAlignment="1">
      <alignment horizontal="right"/>
    </xf>
    <xf numFmtId="166" fontId="0" fillId="0" borderId="2" xfId="0" applyNumberFormat="1" applyBorder="1"/>
    <xf numFmtId="0" fontId="5" fillId="0" borderId="0" xfId="0" applyFont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8911254-773F-4E47-A845-9FC4CDD388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5E91DFB-5D97-4055-B7A5-D38769F2AC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8CB3CB1-99B2-4292-8D18-A50457AED1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3691EAA3-5054-4EB5-A630-DF148C1C58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93CB4EF-17A6-4CB6-9255-8A9D2A6E79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7B51EAAB-8BA5-4B55-9D1D-555003C51B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484D3B73-4CAA-46B1-AECD-93A80CAC2F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63F70015-E3D0-4479-8EB4-592876A06D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D320CC6E-E0DB-4EA0-B653-4DA80FD476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790575</xdr:colOff>
      <xdr:row>0</xdr:row>
      <xdr:rowOff>9525</xdr:rowOff>
    </xdr:from>
    <xdr:to>
      <xdr:col>5</xdr:col>
      <xdr:colOff>863099</xdr:colOff>
      <xdr:row>1</xdr:row>
      <xdr:rowOff>114299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BE18F0C0-3B64-4317-B56D-AAB19905C3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0" y="9525"/>
          <a:ext cx="863099" cy="2952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C9E933-9FBA-426F-8F4C-EF7C9E7BFED9}">
  <dimension ref="A1:I386"/>
  <sheetViews>
    <sheetView tabSelected="1" topLeftCell="A58" zoomScaleNormal="100" workbookViewId="0">
      <selection activeCell="E28" sqref="E28"/>
    </sheetView>
  </sheetViews>
  <sheetFormatPr baseColWidth="10" defaultRowHeight="15" x14ac:dyDescent="0.25"/>
  <cols>
    <col min="1" max="1" width="12.7109375" customWidth="1"/>
    <col min="2" max="2" width="12.85546875" customWidth="1"/>
    <col min="4" max="4" width="14.7109375" customWidth="1"/>
    <col min="5" max="5" width="10" customWidth="1"/>
    <col min="6" max="6" width="25.85546875" customWidth="1"/>
    <col min="7" max="7" width="29" customWidth="1"/>
    <col min="8" max="8" width="12.42578125" customWidth="1"/>
    <col min="9" max="9" width="20.7109375" customWidth="1"/>
  </cols>
  <sheetData>
    <row r="1" spans="1:9" x14ac:dyDescent="0.25">
      <c r="E1" s="1"/>
    </row>
    <row r="2" spans="1:9" x14ac:dyDescent="0.25">
      <c r="E2" s="1"/>
    </row>
    <row r="3" spans="1:9" x14ac:dyDescent="0.25">
      <c r="A3" s="2" t="s">
        <v>0</v>
      </c>
      <c r="B3" s="2"/>
      <c r="C3" s="2"/>
      <c r="D3" s="2"/>
      <c r="E3" s="2"/>
      <c r="F3" s="2"/>
      <c r="G3" s="2"/>
      <c r="H3" s="2"/>
      <c r="I3" s="2"/>
    </row>
    <row r="4" spans="1:9" ht="18.75" x14ac:dyDescent="0.3">
      <c r="A4" s="3" t="s">
        <v>1</v>
      </c>
      <c r="B4" s="3"/>
      <c r="C4" s="3"/>
      <c r="D4" s="3"/>
      <c r="E4" s="3"/>
      <c r="F4" s="3"/>
      <c r="G4" s="3"/>
      <c r="H4" s="3"/>
      <c r="I4" s="3"/>
    </row>
    <row r="5" spans="1:9" ht="18.75" x14ac:dyDescent="0.3">
      <c r="A5" s="3" t="s">
        <v>2</v>
      </c>
      <c r="B5" s="3"/>
      <c r="C5" s="3"/>
      <c r="D5" s="3"/>
      <c r="E5" s="3"/>
      <c r="F5" s="3"/>
      <c r="G5" s="3"/>
      <c r="H5" s="3"/>
      <c r="I5" s="3"/>
    </row>
    <row r="6" spans="1:9" ht="18.75" x14ac:dyDescent="0.3">
      <c r="A6" s="4" t="s">
        <v>3</v>
      </c>
      <c r="B6" s="4"/>
      <c r="C6" s="4"/>
      <c r="D6" s="4"/>
      <c r="E6" s="4"/>
      <c r="F6" s="4"/>
      <c r="G6" s="4"/>
      <c r="H6" s="4"/>
      <c r="I6" s="4"/>
    </row>
    <row r="7" spans="1:9" ht="47.25" x14ac:dyDescent="0.25">
      <c r="A7" s="5" t="s">
        <v>4</v>
      </c>
      <c r="B7" s="6" t="s">
        <v>5</v>
      </c>
      <c r="C7" s="7" t="s">
        <v>6</v>
      </c>
      <c r="D7" s="6" t="s">
        <v>7</v>
      </c>
      <c r="E7" s="6" t="s">
        <v>8</v>
      </c>
      <c r="F7" s="5" t="s">
        <v>9</v>
      </c>
      <c r="G7" s="5" t="s">
        <v>10</v>
      </c>
      <c r="H7" s="6" t="s">
        <v>11</v>
      </c>
      <c r="I7" s="5" t="s">
        <v>12</v>
      </c>
    </row>
    <row r="8" spans="1:9" ht="23.25" x14ac:dyDescent="0.25">
      <c r="A8" s="8">
        <v>45975</v>
      </c>
      <c r="B8" s="9" t="s">
        <v>13</v>
      </c>
      <c r="C8" s="10" t="s">
        <v>14</v>
      </c>
      <c r="D8" s="11" t="s">
        <v>15</v>
      </c>
      <c r="E8" s="12" t="s">
        <v>16</v>
      </c>
      <c r="F8" s="13" t="s">
        <v>17</v>
      </c>
      <c r="G8" s="14" t="s">
        <v>18</v>
      </c>
      <c r="H8" s="15" t="s">
        <v>19</v>
      </c>
      <c r="I8" s="16">
        <v>8515000</v>
      </c>
    </row>
    <row r="9" spans="1:9" x14ac:dyDescent="0.25">
      <c r="A9" s="17">
        <v>45962</v>
      </c>
      <c r="B9" s="18"/>
      <c r="C9" s="10" t="s">
        <v>20</v>
      </c>
      <c r="D9" s="19" t="s">
        <v>21</v>
      </c>
      <c r="E9" s="20" t="s">
        <v>16</v>
      </c>
      <c r="F9" s="21" t="s">
        <v>22</v>
      </c>
      <c r="G9" s="14" t="s">
        <v>23</v>
      </c>
      <c r="H9" s="22" t="s">
        <v>24</v>
      </c>
      <c r="I9" s="23">
        <v>16520</v>
      </c>
    </row>
    <row r="10" spans="1:9" x14ac:dyDescent="0.25">
      <c r="A10" s="17">
        <v>45962</v>
      </c>
      <c r="B10" s="18"/>
      <c r="C10" s="11" t="s">
        <v>25</v>
      </c>
      <c r="D10" s="10" t="s">
        <v>26</v>
      </c>
      <c r="E10" s="24" t="s">
        <v>27</v>
      </c>
      <c r="F10" s="14" t="s">
        <v>28</v>
      </c>
      <c r="G10" s="14" t="s">
        <v>29</v>
      </c>
      <c r="H10" s="22" t="s">
        <v>30</v>
      </c>
      <c r="I10" s="23">
        <v>18500</v>
      </c>
    </row>
    <row r="11" spans="1:9" x14ac:dyDescent="0.25">
      <c r="A11" s="17">
        <v>45963</v>
      </c>
      <c r="B11" s="18"/>
      <c r="C11" s="25" t="s">
        <v>31</v>
      </c>
      <c r="D11" s="25" t="s">
        <v>32</v>
      </c>
      <c r="E11" s="20" t="s">
        <v>16</v>
      </c>
      <c r="F11" s="14" t="s">
        <v>33</v>
      </c>
      <c r="G11" s="14" t="s">
        <v>34</v>
      </c>
      <c r="H11" s="22" t="s">
        <v>35</v>
      </c>
      <c r="I11" s="23">
        <v>4224.5</v>
      </c>
    </row>
    <row r="12" spans="1:9" x14ac:dyDescent="0.25">
      <c r="A12" s="17">
        <v>45933</v>
      </c>
      <c r="B12" s="18"/>
      <c r="C12" s="10" t="s">
        <v>36</v>
      </c>
      <c r="D12" s="10" t="s">
        <v>37</v>
      </c>
      <c r="E12" s="20" t="s">
        <v>16</v>
      </c>
      <c r="F12" s="26" t="s">
        <v>38</v>
      </c>
      <c r="G12" s="14" t="s">
        <v>34</v>
      </c>
      <c r="H12" s="22" t="s">
        <v>35</v>
      </c>
      <c r="I12" s="23">
        <v>8019.2</v>
      </c>
    </row>
    <row r="13" spans="1:9" x14ac:dyDescent="0.25">
      <c r="A13" s="17">
        <v>45964</v>
      </c>
      <c r="B13" s="18"/>
      <c r="C13" s="10" t="s">
        <v>39</v>
      </c>
      <c r="D13" s="10" t="s">
        <v>40</v>
      </c>
      <c r="E13" s="20" t="s">
        <v>16</v>
      </c>
      <c r="F13" s="14" t="s">
        <v>41</v>
      </c>
      <c r="G13" s="14" t="s">
        <v>42</v>
      </c>
      <c r="H13" s="22" t="s">
        <v>43</v>
      </c>
      <c r="I13" s="23">
        <v>13571.75</v>
      </c>
    </row>
    <row r="14" spans="1:9" x14ac:dyDescent="0.25">
      <c r="A14" s="17">
        <v>45965</v>
      </c>
      <c r="B14" s="18"/>
      <c r="C14" s="10" t="s">
        <v>44</v>
      </c>
      <c r="D14" s="10" t="s">
        <v>45</v>
      </c>
      <c r="E14" s="20" t="s">
        <v>16</v>
      </c>
      <c r="F14" s="14" t="s">
        <v>46</v>
      </c>
      <c r="G14" s="27" t="s">
        <v>47</v>
      </c>
      <c r="H14" s="26" t="s">
        <v>48</v>
      </c>
      <c r="I14" s="23">
        <f>210556.94-47999.94</f>
        <v>162557</v>
      </c>
    </row>
    <row r="15" spans="1:9" x14ac:dyDescent="0.25">
      <c r="A15" s="17">
        <v>45965</v>
      </c>
      <c r="B15" s="18"/>
      <c r="C15" s="10" t="s">
        <v>49</v>
      </c>
      <c r="D15" s="10" t="s">
        <v>50</v>
      </c>
      <c r="E15" s="20" t="s">
        <v>27</v>
      </c>
      <c r="F15" s="14" t="s">
        <v>51</v>
      </c>
      <c r="G15" s="14" t="s">
        <v>52</v>
      </c>
      <c r="H15" s="22" t="s">
        <v>53</v>
      </c>
      <c r="I15" s="23">
        <v>229122.22</v>
      </c>
    </row>
    <row r="16" spans="1:9" x14ac:dyDescent="0.25">
      <c r="A16" s="17">
        <v>45965</v>
      </c>
      <c r="B16" s="18"/>
      <c r="C16" s="10" t="s">
        <v>54</v>
      </c>
      <c r="D16" s="19" t="s">
        <v>55</v>
      </c>
      <c r="E16" s="20" t="s">
        <v>27</v>
      </c>
      <c r="F16" s="14" t="s">
        <v>51</v>
      </c>
      <c r="G16" s="14" t="s">
        <v>52</v>
      </c>
      <c r="H16" s="22" t="s">
        <v>53</v>
      </c>
      <c r="I16" s="23">
        <v>85345.5</v>
      </c>
    </row>
    <row r="17" spans="1:9" x14ac:dyDescent="0.25">
      <c r="A17" s="17">
        <v>45965</v>
      </c>
      <c r="B17" s="18"/>
      <c r="C17" s="10" t="s">
        <v>56</v>
      </c>
      <c r="D17" s="10" t="s">
        <v>57</v>
      </c>
      <c r="E17" s="20" t="s">
        <v>27</v>
      </c>
      <c r="F17" s="14" t="s">
        <v>51</v>
      </c>
      <c r="G17" s="14" t="s">
        <v>52</v>
      </c>
      <c r="H17" s="22" t="s">
        <v>53</v>
      </c>
      <c r="I17" s="23">
        <v>183677.36</v>
      </c>
    </row>
    <row r="18" spans="1:9" x14ac:dyDescent="0.25">
      <c r="A18" s="17">
        <v>45986</v>
      </c>
      <c r="B18" s="28" t="s">
        <v>58</v>
      </c>
      <c r="C18" s="10" t="s">
        <v>59</v>
      </c>
      <c r="D18" s="10" t="s">
        <v>60</v>
      </c>
      <c r="E18" s="20" t="s">
        <v>16</v>
      </c>
      <c r="F18" s="14" t="s">
        <v>61</v>
      </c>
      <c r="G18" s="14" t="s">
        <v>62</v>
      </c>
      <c r="H18" s="22" t="s">
        <v>63</v>
      </c>
      <c r="I18" s="23">
        <v>119652</v>
      </c>
    </row>
    <row r="19" spans="1:9" ht="24.75" x14ac:dyDescent="0.25">
      <c r="A19" s="17">
        <v>45965</v>
      </c>
      <c r="B19" s="18"/>
      <c r="C19" s="10" t="s">
        <v>64</v>
      </c>
      <c r="D19" s="19" t="s">
        <v>65</v>
      </c>
      <c r="E19" s="24" t="s">
        <v>27</v>
      </c>
      <c r="F19" s="21" t="s">
        <v>66</v>
      </c>
      <c r="G19" s="28" t="s">
        <v>67</v>
      </c>
      <c r="H19" s="22" t="s">
        <v>68</v>
      </c>
      <c r="I19" s="23">
        <v>71542.600000000006</v>
      </c>
    </row>
    <row r="20" spans="1:9" x14ac:dyDescent="0.25">
      <c r="A20" s="17">
        <v>45965</v>
      </c>
      <c r="B20" s="18"/>
      <c r="C20" s="10" t="s">
        <v>69</v>
      </c>
      <c r="D20" s="19" t="s">
        <v>70</v>
      </c>
      <c r="E20" s="24" t="s">
        <v>27</v>
      </c>
      <c r="F20" s="21" t="s">
        <v>66</v>
      </c>
      <c r="G20" s="28" t="s">
        <v>67</v>
      </c>
      <c r="H20" s="22" t="s">
        <v>71</v>
      </c>
      <c r="I20" s="23">
        <v>145502.29999999999</v>
      </c>
    </row>
    <row r="21" spans="1:9" x14ac:dyDescent="0.25">
      <c r="A21" s="17">
        <v>45965</v>
      </c>
      <c r="B21" s="18"/>
      <c r="C21" s="10" t="s">
        <v>72</v>
      </c>
      <c r="D21" s="19" t="s">
        <v>73</v>
      </c>
      <c r="E21" s="24" t="s">
        <v>27</v>
      </c>
      <c r="F21" s="26" t="s">
        <v>74</v>
      </c>
      <c r="G21" s="18" t="s">
        <v>75</v>
      </c>
      <c r="H21" s="22" t="s">
        <v>71</v>
      </c>
      <c r="I21" s="23">
        <v>204879</v>
      </c>
    </row>
    <row r="22" spans="1:9" x14ac:dyDescent="0.25">
      <c r="A22" s="29">
        <v>45966</v>
      </c>
      <c r="B22" s="8"/>
      <c r="C22" s="11" t="s">
        <v>76</v>
      </c>
      <c r="D22" s="30" t="s">
        <v>77</v>
      </c>
      <c r="E22" s="31" t="s">
        <v>27</v>
      </c>
      <c r="F22" s="26" t="s">
        <v>78</v>
      </c>
      <c r="G22" s="14" t="s">
        <v>79</v>
      </c>
      <c r="H22" s="22" t="s">
        <v>80</v>
      </c>
      <c r="I22" s="23">
        <v>101796.5</v>
      </c>
    </row>
    <row r="23" spans="1:9" x14ac:dyDescent="0.25">
      <c r="A23" s="17">
        <v>45966</v>
      </c>
      <c r="B23" s="18"/>
      <c r="C23" s="10" t="s">
        <v>81</v>
      </c>
      <c r="D23" s="10" t="s">
        <v>82</v>
      </c>
      <c r="E23" s="24" t="s">
        <v>27</v>
      </c>
      <c r="F23" s="14" t="s">
        <v>83</v>
      </c>
      <c r="G23" s="14" t="s">
        <v>52</v>
      </c>
      <c r="H23" s="22" t="s">
        <v>53</v>
      </c>
      <c r="I23" s="23">
        <v>105354.9</v>
      </c>
    </row>
    <row r="24" spans="1:9" x14ac:dyDescent="0.25">
      <c r="A24" s="17">
        <v>45966</v>
      </c>
      <c r="B24" s="18"/>
      <c r="C24" s="10" t="s">
        <v>84</v>
      </c>
      <c r="D24" s="10" t="s">
        <v>85</v>
      </c>
      <c r="E24" s="20" t="s">
        <v>16</v>
      </c>
      <c r="F24" s="14" t="s">
        <v>86</v>
      </c>
      <c r="G24" s="14" t="s">
        <v>87</v>
      </c>
      <c r="H24" s="22" t="s">
        <v>53</v>
      </c>
      <c r="I24" s="23">
        <v>240877</v>
      </c>
    </row>
    <row r="25" spans="1:9" x14ac:dyDescent="0.25">
      <c r="A25" s="17">
        <v>45966</v>
      </c>
      <c r="B25" s="18"/>
      <c r="C25" s="10" t="s">
        <v>88</v>
      </c>
      <c r="D25" s="25" t="s">
        <v>89</v>
      </c>
      <c r="E25" s="20" t="s">
        <v>16</v>
      </c>
      <c r="F25" s="14" t="s">
        <v>90</v>
      </c>
      <c r="G25" s="14" t="s">
        <v>42</v>
      </c>
      <c r="H25" s="22" t="s">
        <v>43</v>
      </c>
      <c r="I25" s="23">
        <v>6500</v>
      </c>
    </row>
    <row r="26" spans="1:9" x14ac:dyDescent="0.25">
      <c r="A26" s="17">
        <v>45966</v>
      </c>
      <c r="B26" s="18"/>
      <c r="C26" s="10" t="s">
        <v>91</v>
      </c>
      <c r="D26" s="10" t="s">
        <v>92</v>
      </c>
      <c r="E26" s="20" t="s">
        <v>27</v>
      </c>
      <c r="F26" s="14" t="s">
        <v>93</v>
      </c>
      <c r="G26" s="14" t="s">
        <v>42</v>
      </c>
      <c r="H26" s="22" t="s">
        <v>43</v>
      </c>
      <c r="I26" s="23">
        <v>155800</v>
      </c>
    </row>
    <row r="27" spans="1:9" x14ac:dyDescent="0.25">
      <c r="A27" s="17">
        <v>45966</v>
      </c>
      <c r="B27" s="18"/>
      <c r="C27" s="10" t="s">
        <v>94</v>
      </c>
      <c r="D27" s="10" t="s">
        <v>95</v>
      </c>
      <c r="E27" s="20" t="s">
        <v>27</v>
      </c>
      <c r="F27" s="14" t="s">
        <v>96</v>
      </c>
      <c r="G27" s="18" t="s">
        <v>75</v>
      </c>
      <c r="H27" s="22" t="s">
        <v>71</v>
      </c>
      <c r="I27" s="23">
        <v>45548</v>
      </c>
    </row>
    <row r="28" spans="1:9" x14ac:dyDescent="0.25">
      <c r="A28" s="17">
        <v>45966</v>
      </c>
      <c r="B28" s="18"/>
      <c r="C28" s="10" t="s">
        <v>97</v>
      </c>
      <c r="D28" s="19" t="s">
        <v>98</v>
      </c>
      <c r="E28" s="20" t="s">
        <v>27</v>
      </c>
      <c r="F28" s="26" t="s">
        <v>99</v>
      </c>
      <c r="G28" s="14" t="s">
        <v>42</v>
      </c>
      <c r="H28" s="22" t="s">
        <v>43</v>
      </c>
      <c r="I28" s="23">
        <v>119500</v>
      </c>
    </row>
    <row r="29" spans="1:9" x14ac:dyDescent="0.25">
      <c r="A29" s="17">
        <v>45966</v>
      </c>
      <c r="B29" s="18"/>
      <c r="C29" s="10" t="s">
        <v>100</v>
      </c>
      <c r="D29" s="19" t="s">
        <v>101</v>
      </c>
      <c r="E29" s="24" t="s">
        <v>27</v>
      </c>
      <c r="F29" s="14" t="s">
        <v>102</v>
      </c>
      <c r="G29" s="14" t="s">
        <v>42</v>
      </c>
      <c r="H29" s="22" t="s">
        <v>43</v>
      </c>
      <c r="I29" s="32">
        <v>75850</v>
      </c>
    </row>
    <row r="30" spans="1:9" x14ac:dyDescent="0.25">
      <c r="A30" s="17">
        <v>45967</v>
      </c>
      <c r="B30" s="18"/>
      <c r="C30" s="10" t="s">
        <v>103</v>
      </c>
      <c r="D30" s="19" t="s">
        <v>104</v>
      </c>
      <c r="E30" s="20" t="s">
        <v>27</v>
      </c>
      <c r="F30" s="26" t="s">
        <v>105</v>
      </c>
      <c r="G30" s="14" t="s">
        <v>106</v>
      </c>
      <c r="H30" s="22" t="s">
        <v>71</v>
      </c>
      <c r="I30" s="23">
        <v>185850</v>
      </c>
    </row>
    <row r="31" spans="1:9" x14ac:dyDescent="0.25">
      <c r="A31" s="17">
        <v>45967</v>
      </c>
      <c r="B31" s="18"/>
      <c r="C31" s="10" t="s">
        <v>107</v>
      </c>
      <c r="D31" s="25" t="s">
        <v>108</v>
      </c>
      <c r="E31" s="20" t="s">
        <v>27</v>
      </c>
      <c r="F31" s="14" t="s">
        <v>109</v>
      </c>
      <c r="G31" s="14" t="s">
        <v>42</v>
      </c>
      <c r="H31" s="22" t="s">
        <v>43</v>
      </c>
      <c r="I31" s="23">
        <v>47903.6</v>
      </c>
    </row>
    <row r="32" spans="1:9" x14ac:dyDescent="0.25">
      <c r="A32" s="17">
        <v>45967</v>
      </c>
      <c r="B32" s="18"/>
      <c r="C32" s="10" t="s">
        <v>110</v>
      </c>
      <c r="D32" s="19" t="s">
        <v>111</v>
      </c>
      <c r="E32" s="24" t="s">
        <v>16</v>
      </c>
      <c r="F32" s="21" t="s">
        <v>112</v>
      </c>
      <c r="G32" s="14" t="s">
        <v>52</v>
      </c>
      <c r="H32" s="22" t="s">
        <v>53</v>
      </c>
      <c r="I32" s="23">
        <v>776937.08</v>
      </c>
    </row>
    <row r="33" spans="1:9" ht="24.75" x14ac:dyDescent="0.25">
      <c r="A33" s="17">
        <v>45967</v>
      </c>
      <c r="B33" s="18"/>
      <c r="C33" s="10" t="s">
        <v>113</v>
      </c>
      <c r="D33" s="25" t="s">
        <v>114</v>
      </c>
      <c r="E33" s="20" t="s">
        <v>16</v>
      </c>
      <c r="F33" s="14" t="s">
        <v>115</v>
      </c>
      <c r="G33" s="14" t="s">
        <v>116</v>
      </c>
      <c r="H33" s="22" t="s">
        <v>117</v>
      </c>
      <c r="I33" s="23">
        <v>114686.12</v>
      </c>
    </row>
    <row r="34" spans="1:9" x14ac:dyDescent="0.25">
      <c r="A34" s="17">
        <v>45967</v>
      </c>
      <c r="B34" s="18"/>
      <c r="C34" s="10" t="s">
        <v>118</v>
      </c>
      <c r="D34" s="19" t="s">
        <v>119</v>
      </c>
      <c r="E34" s="24" t="s">
        <v>27</v>
      </c>
      <c r="F34" s="22" t="s">
        <v>120</v>
      </c>
      <c r="G34" s="14" t="s">
        <v>121</v>
      </c>
      <c r="H34" s="22" t="s">
        <v>53</v>
      </c>
      <c r="I34" s="23">
        <v>125000</v>
      </c>
    </row>
    <row r="35" spans="1:9" x14ac:dyDescent="0.25">
      <c r="A35" s="29">
        <v>45968</v>
      </c>
      <c r="B35" s="8"/>
      <c r="C35" s="33" t="s">
        <v>122</v>
      </c>
      <c r="D35" s="25" t="s">
        <v>123</v>
      </c>
      <c r="E35" s="20" t="s">
        <v>16</v>
      </c>
      <c r="F35" s="14" t="s">
        <v>124</v>
      </c>
      <c r="G35" s="14" t="s">
        <v>42</v>
      </c>
      <c r="H35" s="22" t="s">
        <v>43</v>
      </c>
      <c r="I35" s="23">
        <v>180800</v>
      </c>
    </row>
    <row r="36" spans="1:9" x14ac:dyDescent="0.25">
      <c r="A36" s="17">
        <v>45967</v>
      </c>
      <c r="B36" s="18"/>
      <c r="C36" s="10" t="s">
        <v>125</v>
      </c>
      <c r="D36" s="25" t="s">
        <v>126</v>
      </c>
      <c r="E36" s="20" t="s">
        <v>16</v>
      </c>
      <c r="F36" s="21" t="s">
        <v>127</v>
      </c>
      <c r="G36" s="27" t="s">
        <v>128</v>
      </c>
      <c r="H36" s="22" t="s">
        <v>129</v>
      </c>
      <c r="I36" s="23">
        <v>106050</v>
      </c>
    </row>
    <row r="37" spans="1:9" x14ac:dyDescent="0.25">
      <c r="A37" s="29">
        <v>45964</v>
      </c>
      <c r="B37" s="8"/>
      <c r="C37" s="33" t="s">
        <v>130</v>
      </c>
      <c r="D37" s="25" t="s">
        <v>131</v>
      </c>
      <c r="E37" s="24" t="s">
        <v>16</v>
      </c>
      <c r="F37" s="26" t="s">
        <v>132</v>
      </c>
      <c r="G37" s="14" t="s">
        <v>133</v>
      </c>
      <c r="H37" s="22" t="s">
        <v>134</v>
      </c>
      <c r="I37" s="23">
        <v>5495</v>
      </c>
    </row>
    <row r="38" spans="1:9" x14ac:dyDescent="0.25">
      <c r="A38" s="29">
        <v>45966</v>
      </c>
      <c r="B38" s="8"/>
      <c r="C38" s="11" t="s">
        <v>135</v>
      </c>
      <c r="D38" s="25" t="s">
        <v>136</v>
      </c>
      <c r="E38" s="20" t="s">
        <v>16</v>
      </c>
      <c r="F38" s="14" t="s">
        <v>51</v>
      </c>
      <c r="G38" s="14" t="s">
        <v>52</v>
      </c>
      <c r="H38" s="22" t="s">
        <v>53</v>
      </c>
      <c r="I38" s="23">
        <v>54014.17</v>
      </c>
    </row>
    <row r="39" spans="1:9" x14ac:dyDescent="0.25">
      <c r="A39" s="29">
        <v>45966</v>
      </c>
      <c r="B39" s="8"/>
      <c r="C39" s="33" t="s">
        <v>137</v>
      </c>
      <c r="D39" s="25" t="s">
        <v>138</v>
      </c>
      <c r="E39" s="20" t="s">
        <v>16</v>
      </c>
      <c r="F39" s="14" t="s">
        <v>139</v>
      </c>
      <c r="G39" s="18" t="s">
        <v>75</v>
      </c>
      <c r="H39" s="22" t="s">
        <v>71</v>
      </c>
      <c r="I39" s="23">
        <v>7127.2</v>
      </c>
    </row>
    <row r="40" spans="1:9" x14ac:dyDescent="0.25">
      <c r="A40" s="17">
        <v>45966</v>
      </c>
      <c r="B40" s="18"/>
      <c r="C40" s="10" t="s">
        <v>140</v>
      </c>
      <c r="D40" s="10" t="s">
        <v>141</v>
      </c>
      <c r="E40" s="20" t="s">
        <v>16</v>
      </c>
      <c r="F40" s="26" t="s">
        <v>142</v>
      </c>
      <c r="G40" s="14" t="s">
        <v>52</v>
      </c>
      <c r="H40" s="22" t="s">
        <v>53</v>
      </c>
      <c r="I40" s="23">
        <v>74105.399999999994</v>
      </c>
    </row>
    <row r="41" spans="1:9" x14ac:dyDescent="0.25">
      <c r="A41" s="17"/>
      <c r="B41" s="18"/>
      <c r="C41" s="10" t="s">
        <v>143</v>
      </c>
      <c r="D41" s="10"/>
      <c r="E41" s="20"/>
      <c r="F41" s="26" t="s">
        <v>144</v>
      </c>
      <c r="G41" s="14" t="s">
        <v>144</v>
      </c>
      <c r="H41" s="22"/>
      <c r="I41" s="23"/>
    </row>
    <row r="42" spans="1:9" x14ac:dyDescent="0.25">
      <c r="A42" s="29">
        <v>45968</v>
      </c>
      <c r="B42" s="8"/>
      <c r="C42" s="33" t="s">
        <v>145</v>
      </c>
      <c r="D42" s="25" t="s">
        <v>146</v>
      </c>
      <c r="E42" s="20" t="s">
        <v>16</v>
      </c>
      <c r="F42" s="21" t="s">
        <v>147</v>
      </c>
      <c r="G42" s="27" t="s">
        <v>148</v>
      </c>
      <c r="H42" s="22" t="s">
        <v>149</v>
      </c>
      <c r="I42" s="23">
        <v>35524.28</v>
      </c>
    </row>
    <row r="43" spans="1:9" x14ac:dyDescent="0.25">
      <c r="A43" s="17">
        <v>45968</v>
      </c>
      <c r="B43" s="18"/>
      <c r="C43" s="10" t="s">
        <v>150</v>
      </c>
      <c r="D43" s="10" t="s">
        <v>151</v>
      </c>
      <c r="E43" s="34" t="s">
        <v>16</v>
      </c>
      <c r="F43" s="26" t="s">
        <v>152</v>
      </c>
      <c r="G43" s="14" t="s">
        <v>153</v>
      </c>
      <c r="H43" s="22" t="s">
        <v>154</v>
      </c>
      <c r="I43" s="23">
        <v>52450.8</v>
      </c>
    </row>
    <row r="44" spans="1:9" x14ac:dyDescent="0.25">
      <c r="A44" s="17">
        <v>45968</v>
      </c>
      <c r="B44" s="18"/>
      <c r="C44" s="10" t="s">
        <v>155</v>
      </c>
      <c r="D44" s="10" t="s">
        <v>156</v>
      </c>
      <c r="E44" s="34" t="s">
        <v>16</v>
      </c>
      <c r="F44" s="26" t="s">
        <v>152</v>
      </c>
      <c r="G44" s="14" t="s">
        <v>153</v>
      </c>
      <c r="H44" s="22" t="s">
        <v>154</v>
      </c>
      <c r="I44" s="23">
        <v>228817</v>
      </c>
    </row>
    <row r="45" spans="1:9" x14ac:dyDescent="0.25">
      <c r="A45" s="29">
        <v>45968</v>
      </c>
      <c r="B45" s="8"/>
      <c r="C45" s="11" t="s">
        <v>157</v>
      </c>
      <c r="D45" s="25" t="s">
        <v>158</v>
      </c>
      <c r="E45" s="34" t="s">
        <v>16</v>
      </c>
      <c r="F45" s="26" t="s">
        <v>152</v>
      </c>
      <c r="G45" s="14" t="s">
        <v>153</v>
      </c>
      <c r="H45" s="22" t="s">
        <v>154</v>
      </c>
      <c r="I45" s="23">
        <v>51145</v>
      </c>
    </row>
    <row r="46" spans="1:9" x14ac:dyDescent="0.25">
      <c r="A46" s="17">
        <v>45969</v>
      </c>
      <c r="B46" s="18"/>
      <c r="C46" s="25" t="s">
        <v>159</v>
      </c>
      <c r="D46" s="25" t="s">
        <v>160</v>
      </c>
      <c r="E46" s="20" t="s">
        <v>16</v>
      </c>
      <c r="F46" s="14" t="s">
        <v>33</v>
      </c>
      <c r="G46" s="14" t="s">
        <v>34</v>
      </c>
      <c r="H46" s="22" t="s">
        <v>35</v>
      </c>
      <c r="I46" s="23">
        <v>3486</v>
      </c>
    </row>
    <row r="47" spans="1:9" x14ac:dyDescent="0.25">
      <c r="A47" s="17">
        <v>45972</v>
      </c>
      <c r="B47" s="18"/>
      <c r="C47" s="25" t="s">
        <v>161</v>
      </c>
      <c r="D47" s="25" t="s">
        <v>162</v>
      </c>
      <c r="E47" s="31" t="s">
        <v>16</v>
      </c>
      <c r="F47" s="26" t="s">
        <v>86</v>
      </c>
      <c r="G47" s="14" t="s">
        <v>163</v>
      </c>
      <c r="H47" s="22" t="s">
        <v>164</v>
      </c>
      <c r="I47" s="23">
        <v>11372.16</v>
      </c>
    </row>
    <row r="48" spans="1:9" x14ac:dyDescent="0.25">
      <c r="A48" s="29">
        <v>45973</v>
      </c>
      <c r="B48" s="8"/>
      <c r="C48" s="11" t="s">
        <v>165</v>
      </c>
      <c r="D48" s="25" t="s">
        <v>166</v>
      </c>
      <c r="E48" s="24" t="s">
        <v>16</v>
      </c>
      <c r="F48" s="21" t="s">
        <v>167</v>
      </c>
      <c r="G48" s="14" t="s">
        <v>168</v>
      </c>
      <c r="H48" s="22" t="s">
        <v>169</v>
      </c>
      <c r="I48" s="32">
        <v>149020</v>
      </c>
    </row>
    <row r="49" spans="1:9" x14ac:dyDescent="0.25">
      <c r="A49" s="17">
        <v>45974</v>
      </c>
      <c r="B49" s="18"/>
      <c r="C49" s="25" t="s">
        <v>170</v>
      </c>
      <c r="D49" s="10" t="s">
        <v>171</v>
      </c>
      <c r="E49" s="24" t="s">
        <v>27</v>
      </c>
      <c r="F49" s="22" t="s">
        <v>120</v>
      </c>
      <c r="G49" s="14" t="s">
        <v>121</v>
      </c>
      <c r="H49" s="22" t="s">
        <v>53</v>
      </c>
      <c r="I49" s="23">
        <v>175000</v>
      </c>
    </row>
    <row r="50" spans="1:9" x14ac:dyDescent="0.25">
      <c r="A50" s="17">
        <v>45975</v>
      </c>
      <c r="B50" s="18"/>
      <c r="C50" s="10" t="s">
        <v>172</v>
      </c>
      <c r="D50" s="25" t="s">
        <v>173</v>
      </c>
      <c r="E50" s="20" t="s">
        <v>16</v>
      </c>
      <c r="F50" s="26" t="s">
        <v>174</v>
      </c>
      <c r="G50" s="27" t="s">
        <v>148</v>
      </c>
      <c r="H50" s="22" t="s">
        <v>149</v>
      </c>
      <c r="I50" s="23">
        <v>28120</v>
      </c>
    </row>
    <row r="51" spans="1:9" x14ac:dyDescent="0.25">
      <c r="A51" s="29">
        <v>45975</v>
      </c>
      <c r="B51" s="8"/>
      <c r="C51" s="11" t="s">
        <v>175</v>
      </c>
      <c r="D51" s="25" t="s">
        <v>176</v>
      </c>
      <c r="E51" s="24" t="s">
        <v>16</v>
      </c>
      <c r="F51" s="21" t="s">
        <v>41</v>
      </c>
      <c r="G51" s="14" t="s">
        <v>42</v>
      </c>
      <c r="H51" s="22" t="s">
        <v>43</v>
      </c>
      <c r="I51" s="23">
        <v>3402.6</v>
      </c>
    </row>
    <row r="52" spans="1:9" x14ac:dyDescent="0.25">
      <c r="A52" s="17">
        <v>45975</v>
      </c>
      <c r="B52" s="18"/>
      <c r="C52" s="10" t="s">
        <v>177</v>
      </c>
      <c r="D52" s="25" t="s">
        <v>178</v>
      </c>
      <c r="E52" s="20" t="s">
        <v>16</v>
      </c>
      <c r="F52" s="26" t="s">
        <v>179</v>
      </c>
      <c r="G52" s="14" t="s">
        <v>180</v>
      </c>
      <c r="H52" s="22" t="s">
        <v>181</v>
      </c>
      <c r="I52" s="23">
        <v>10000</v>
      </c>
    </row>
    <row r="53" spans="1:9" x14ac:dyDescent="0.25">
      <c r="A53" s="17">
        <v>45977</v>
      </c>
      <c r="B53" s="18"/>
      <c r="C53" s="10" t="s">
        <v>182</v>
      </c>
      <c r="D53" s="25" t="s">
        <v>183</v>
      </c>
      <c r="E53" s="34" t="s">
        <v>16</v>
      </c>
      <c r="F53" s="26" t="s">
        <v>184</v>
      </c>
      <c r="G53" s="14" t="s">
        <v>79</v>
      </c>
      <c r="H53" s="22" t="s">
        <v>80</v>
      </c>
      <c r="I53" s="23">
        <v>13469</v>
      </c>
    </row>
    <row r="54" spans="1:9" x14ac:dyDescent="0.25">
      <c r="A54" s="17">
        <v>45977</v>
      </c>
      <c r="B54" s="18"/>
      <c r="C54" s="10" t="s">
        <v>185</v>
      </c>
      <c r="D54" s="25" t="s">
        <v>186</v>
      </c>
      <c r="E54" s="34" t="s">
        <v>16</v>
      </c>
      <c r="F54" s="26" t="s">
        <v>184</v>
      </c>
      <c r="G54" s="14" t="s">
        <v>79</v>
      </c>
      <c r="H54" s="22" t="s">
        <v>80</v>
      </c>
      <c r="I54" s="23">
        <v>4092.4</v>
      </c>
    </row>
    <row r="55" spans="1:9" x14ac:dyDescent="0.25">
      <c r="A55" s="17">
        <v>45977</v>
      </c>
      <c r="B55" s="18"/>
      <c r="C55" s="10" t="s">
        <v>187</v>
      </c>
      <c r="D55" s="25" t="s">
        <v>188</v>
      </c>
      <c r="E55" s="20" t="s">
        <v>16</v>
      </c>
      <c r="F55" s="14" t="s">
        <v>33</v>
      </c>
      <c r="G55" s="14" t="s">
        <v>34</v>
      </c>
      <c r="H55" s="22" t="s">
        <v>35</v>
      </c>
      <c r="I55" s="23">
        <v>4317.25</v>
      </c>
    </row>
    <row r="56" spans="1:9" ht="24.75" x14ac:dyDescent="0.25">
      <c r="A56" s="17">
        <v>45978</v>
      </c>
      <c r="B56" s="18"/>
      <c r="C56" s="10" t="s">
        <v>189</v>
      </c>
      <c r="D56" s="25" t="s">
        <v>190</v>
      </c>
      <c r="E56" s="24" t="s">
        <v>16</v>
      </c>
      <c r="F56" s="21" t="s">
        <v>115</v>
      </c>
      <c r="G56" s="14" t="s">
        <v>191</v>
      </c>
      <c r="H56" s="22" t="s">
        <v>192</v>
      </c>
      <c r="I56" s="23">
        <v>22072.99</v>
      </c>
    </row>
    <row r="57" spans="1:9" x14ac:dyDescent="0.25">
      <c r="A57" s="29">
        <v>45979</v>
      </c>
      <c r="B57" s="8"/>
      <c r="C57" s="33" t="s">
        <v>193</v>
      </c>
      <c r="D57" s="25" t="s">
        <v>194</v>
      </c>
      <c r="E57" s="20" t="s">
        <v>16</v>
      </c>
      <c r="F57" s="14" t="s">
        <v>195</v>
      </c>
      <c r="G57" s="14" t="s">
        <v>34</v>
      </c>
      <c r="H57" s="22" t="s">
        <v>35</v>
      </c>
      <c r="I57" s="23">
        <v>9750</v>
      </c>
    </row>
    <row r="58" spans="1:9" x14ac:dyDescent="0.25">
      <c r="A58" s="17">
        <v>45979</v>
      </c>
      <c r="B58" s="18"/>
      <c r="C58" s="10" t="s">
        <v>196</v>
      </c>
      <c r="D58" s="25" t="s">
        <v>197</v>
      </c>
      <c r="E58" s="24" t="s">
        <v>27</v>
      </c>
      <c r="F58" s="26" t="s">
        <v>198</v>
      </c>
      <c r="G58" s="26" t="s">
        <v>199</v>
      </c>
      <c r="H58" s="26" t="s">
        <v>200</v>
      </c>
      <c r="I58" s="23">
        <v>15000</v>
      </c>
    </row>
    <row r="59" spans="1:9" x14ac:dyDescent="0.25">
      <c r="A59" s="29">
        <v>45979</v>
      </c>
      <c r="B59" s="8"/>
      <c r="C59" s="11" t="s">
        <v>201</v>
      </c>
      <c r="D59" s="25" t="s">
        <v>171</v>
      </c>
      <c r="E59" s="24" t="s">
        <v>16</v>
      </c>
      <c r="F59" s="35" t="s">
        <v>152</v>
      </c>
      <c r="G59" s="14" t="s">
        <v>202</v>
      </c>
      <c r="H59" s="22" t="s">
        <v>203</v>
      </c>
      <c r="I59" s="23">
        <v>5525</v>
      </c>
    </row>
    <row r="60" spans="1:9" x14ac:dyDescent="0.25">
      <c r="A60" s="17">
        <v>45979</v>
      </c>
      <c r="B60" s="18"/>
      <c r="C60" s="10" t="s">
        <v>204</v>
      </c>
      <c r="D60" s="10" t="s">
        <v>205</v>
      </c>
      <c r="E60" s="24" t="s">
        <v>16</v>
      </c>
      <c r="F60" s="21" t="s">
        <v>206</v>
      </c>
      <c r="G60" s="14" t="s">
        <v>207</v>
      </c>
      <c r="H60" s="22" t="s">
        <v>71</v>
      </c>
      <c r="I60" s="23">
        <v>210852.36</v>
      </c>
    </row>
    <row r="61" spans="1:9" x14ac:dyDescent="0.25">
      <c r="A61" s="17">
        <v>45979</v>
      </c>
      <c r="B61" s="18"/>
      <c r="C61" s="10" t="s">
        <v>208</v>
      </c>
      <c r="D61" s="10" t="s">
        <v>209</v>
      </c>
      <c r="E61" s="24" t="s">
        <v>16</v>
      </c>
      <c r="F61" s="21" t="s">
        <v>147</v>
      </c>
      <c r="G61" s="27" t="s">
        <v>148</v>
      </c>
      <c r="H61" s="22" t="s">
        <v>149</v>
      </c>
      <c r="I61" s="23">
        <v>9413</v>
      </c>
    </row>
    <row r="62" spans="1:9" x14ac:dyDescent="0.25">
      <c r="A62" s="17">
        <v>45979</v>
      </c>
      <c r="B62" s="18"/>
      <c r="C62" s="10" t="s">
        <v>210</v>
      </c>
      <c r="D62" s="10" t="s">
        <v>211</v>
      </c>
      <c r="E62" s="24" t="s">
        <v>27</v>
      </c>
      <c r="F62" s="21" t="s">
        <v>109</v>
      </c>
      <c r="G62" s="14" t="s">
        <v>42</v>
      </c>
      <c r="H62" s="22" t="s">
        <v>43</v>
      </c>
      <c r="I62" s="23">
        <v>15750</v>
      </c>
    </row>
    <row r="63" spans="1:9" x14ac:dyDescent="0.25">
      <c r="A63" s="17">
        <v>45979</v>
      </c>
      <c r="B63" s="18"/>
      <c r="C63" s="10" t="s">
        <v>212</v>
      </c>
      <c r="D63" s="25" t="s">
        <v>213</v>
      </c>
      <c r="E63" s="24" t="s">
        <v>16</v>
      </c>
      <c r="F63" s="14" t="s">
        <v>214</v>
      </c>
      <c r="G63" s="36" t="s">
        <v>215</v>
      </c>
      <c r="H63" s="22" t="s">
        <v>71</v>
      </c>
      <c r="I63" s="23">
        <v>145140</v>
      </c>
    </row>
    <row r="64" spans="1:9" x14ac:dyDescent="0.25">
      <c r="A64" s="17">
        <v>45980</v>
      </c>
      <c r="B64" s="18"/>
      <c r="C64" s="10" t="s">
        <v>216</v>
      </c>
      <c r="D64" s="25" t="s">
        <v>217</v>
      </c>
      <c r="E64" s="20" t="s">
        <v>16</v>
      </c>
      <c r="F64" s="14" t="s">
        <v>218</v>
      </c>
      <c r="G64" s="14" t="s">
        <v>219</v>
      </c>
      <c r="H64" s="22">
        <v>2222.0100000000002</v>
      </c>
      <c r="I64" s="23">
        <f>203656</f>
        <v>203656</v>
      </c>
    </row>
    <row r="65" spans="1:9" x14ac:dyDescent="0.25">
      <c r="A65" s="17">
        <v>45980</v>
      </c>
      <c r="B65" s="18"/>
      <c r="C65" s="11" t="s">
        <v>220</v>
      </c>
      <c r="D65" s="10" t="s">
        <v>221</v>
      </c>
      <c r="E65" s="20" t="s">
        <v>16</v>
      </c>
      <c r="F65" s="21" t="s">
        <v>222</v>
      </c>
      <c r="G65" s="14" t="s">
        <v>34</v>
      </c>
      <c r="H65" s="22" t="s">
        <v>35</v>
      </c>
      <c r="I65" s="23">
        <v>20650</v>
      </c>
    </row>
    <row r="66" spans="1:9" x14ac:dyDescent="0.25">
      <c r="A66" s="29">
        <v>45981</v>
      </c>
      <c r="B66" s="8"/>
      <c r="C66" s="25" t="s">
        <v>223</v>
      </c>
      <c r="D66" s="25" t="s">
        <v>224</v>
      </c>
      <c r="E66" s="20" t="s">
        <v>16</v>
      </c>
      <c r="F66" s="21" t="s">
        <v>222</v>
      </c>
      <c r="G66" s="14" t="s">
        <v>34</v>
      </c>
      <c r="H66" s="22" t="s">
        <v>35</v>
      </c>
      <c r="I66" s="23">
        <v>23157.5</v>
      </c>
    </row>
    <row r="67" spans="1:9" x14ac:dyDescent="0.25">
      <c r="A67" s="17">
        <v>45981</v>
      </c>
      <c r="B67" s="18"/>
      <c r="C67" s="10" t="s">
        <v>225</v>
      </c>
      <c r="D67" s="10" t="s">
        <v>226</v>
      </c>
      <c r="E67" s="24" t="s">
        <v>16</v>
      </c>
      <c r="F67" s="26" t="s">
        <v>227</v>
      </c>
      <c r="G67" s="14" t="s">
        <v>228</v>
      </c>
      <c r="H67" s="22" t="s">
        <v>229</v>
      </c>
      <c r="I67" s="23">
        <v>8665.07</v>
      </c>
    </row>
    <row r="68" spans="1:9" x14ac:dyDescent="0.25">
      <c r="A68" s="17">
        <v>45981</v>
      </c>
      <c r="B68" s="18"/>
      <c r="C68" s="10" t="s">
        <v>230</v>
      </c>
      <c r="D68" s="25" t="s">
        <v>231</v>
      </c>
      <c r="E68" s="20" t="s">
        <v>16</v>
      </c>
      <c r="F68" s="14" t="s">
        <v>41</v>
      </c>
      <c r="G68" s="14" t="s">
        <v>42</v>
      </c>
      <c r="H68" s="22" t="s">
        <v>43</v>
      </c>
      <c r="I68" s="23">
        <v>1621.05</v>
      </c>
    </row>
    <row r="69" spans="1:9" x14ac:dyDescent="0.25">
      <c r="A69" s="17">
        <v>45981</v>
      </c>
      <c r="B69" s="18"/>
      <c r="C69" s="10" t="s">
        <v>232</v>
      </c>
      <c r="D69" s="25" t="s">
        <v>233</v>
      </c>
      <c r="E69" s="20" t="s">
        <v>27</v>
      </c>
      <c r="F69" s="14" t="s">
        <v>51</v>
      </c>
      <c r="G69" s="14" t="s">
        <v>52</v>
      </c>
      <c r="H69" s="22" t="s">
        <v>53</v>
      </c>
      <c r="I69" s="23">
        <v>69763.14</v>
      </c>
    </row>
    <row r="70" spans="1:9" x14ac:dyDescent="0.25">
      <c r="A70" s="17"/>
      <c r="B70" s="18"/>
      <c r="C70" s="10" t="s">
        <v>234</v>
      </c>
      <c r="D70" s="25"/>
      <c r="E70" s="20"/>
      <c r="F70" s="35" t="s">
        <v>235</v>
      </c>
      <c r="G70" s="14"/>
      <c r="H70" s="22"/>
      <c r="I70" s="23"/>
    </row>
    <row r="71" spans="1:9" x14ac:dyDescent="0.25">
      <c r="A71" s="17">
        <v>45982</v>
      </c>
      <c r="B71" s="18"/>
      <c r="C71" s="10" t="s">
        <v>236</v>
      </c>
      <c r="D71" s="25" t="s">
        <v>237</v>
      </c>
      <c r="E71" s="20" t="s">
        <v>27</v>
      </c>
      <c r="F71" s="14" t="s">
        <v>238</v>
      </c>
      <c r="G71" s="14" t="s">
        <v>153</v>
      </c>
      <c r="H71" s="22" t="s">
        <v>154</v>
      </c>
      <c r="I71" s="23">
        <v>64127</v>
      </c>
    </row>
    <row r="72" spans="1:9" ht="24.75" x14ac:dyDescent="0.25">
      <c r="A72" s="17">
        <v>45982</v>
      </c>
      <c r="B72" s="18"/>
      <c r="C72" s="10" t="s">
        <v>239</v>
      </c>
      <c r="D72" s="25" t="s">
        <v>57</v>
      </c>
      <c r="E72" s="20" t="s">
        <v>16</v>
      </c>
      <c r="F72" s="14" t="s">
        <v>152</v>
      </c>
      <c r="G72" s="14" t="s">
        <v>240</v>
      </c>
      <c r="H72" s="22" t="s">
        <v>241</v>
      </c>
      <c r="I72" s="23">
        <v>10160</v>
      </c>
    </row>
    <row r="73" spans="1:9" x14ac:dyDescent="0.25">
      <c r="A73" s="17">
        <v>45982</v>
      </c>
      <c r="B73" s="18"/>
      <c r="C73" s="10" t="s">
        <v>242</v>
      </c>
      <c r="D73" s="25" t="s">
        <v>243</v>
      </c>
      <c r="E73" s="20" t="s">
        <v>27</v>
      </c>
      <c r="F73" s="14" t="s">
        <v>238</v>
      </c>
      <c r="G73" s="14" t="s">
        <v>153</v>
      </c>
      <c r="H73" s="22" t="s">
        <v>154</v>
      </c>
      <c r="I73" s="23">
        <v>28275</v>
      </c>
    </row>
    <row r="74" spans="1:9" x14ac:dyDescent="0.25">
      <c r="A74" s="29">
        <v>45982</v>
      </c>
      <c r="B74" s="8"/>
      <c r="C74" s="33" t="s">
        <v>244</v>
      </c>
      <c r="D74" s="25" t="s">
        <v>245</v>
      </c>
      <c r="E74" s="20" t="s">
        <v>16</v>
      </c>
      <c r="F74" s="21" t="s">
        <v>222</v>
      </c>
      <c r="G74" s="14" t="s">
        <v>34</v>
      </c>
      <c r="H74" s="22" t="s">
        <v>35</v>
      </c>
      <c r="I74" s="23">
        <v>8850</v>
      </c>
    </row>
    <row r="75" spans="1:9" x14ac:dyDescent="0.25">
      <c r="A75" s="29">
        <v>45983</v>
      </c>
      <c r="B75" s="8"/>
      <c r="C75" s="33" t="s">
        <v>246</v>
      </c>
      <c r="D75" s="25" t="s">
        <v>247</v>
      </c>
      <c r="E75" s="20" t="s">
        <v>16</v>
      </c>
      <c r="F75" s="21" t="s">
        <v>33</v>
      </c>
      <c r="G75" s="14" t="s">
        <v>34</v>
      </c>
      <c r="H75" s="22" t="s">
        <v>248</v>
      </c>
      <c r="I75" s="23">
        <f>4222.75</f>
        <v>4222.75</v>
      </c>
    </row>
    <row r="76" spans="1:9" x14ac:dyDescent="0.25">
      <c r="A76" s="17">
        <v>45985</v>
      </c>
      <c r="B76" s="18"/>
      <c r="C76" s="10" t="s">
        <v>249</v>
      </c>
      <c r="D76" s="25" t="s">
        <v>250</v>
      </c>
      <c r="E76" s="24" t="s">
        <v>16</v>
      </c>
      <c r="F76" s="21" t="s">
        <v>251</v>
      </c>
      <c r="G76" s="27" t="s">
        <v>148</v>
      </c>
      <c r="H76" s="22" t="s">
        <v>149</v>
      </c>
      <c r="I76" s="23">
        <v>3065.65</v>
      </c>
    </row>
    <row r="77" spans="1:9" x14ac:dyDescent="0.25">
      <c r="A77" s="37">
        <v>45985</v>
      </c>
      <c r="B77" s="18"/>
      <c r="C77" s="19" t="s">
        <v>252</v>
      </c>
      <c r="D77" s="19" t="s">
        <v>253</v>
      </c>
      <c r="E77" s="24" t="s">
        <v>16</v>
      </c>
      <c r="F77" s="21" t="s">
        <v>254</v>
      </c>
      <c r="G77" s="14" t="s">
        <v>133</v>
      </c>
      <c r="H77" s="22" t="s">
        <v>134</v>
      </c>
      <c r="I77" s="23">
        <v>4500</v>
      </c>
    </row>
    <row r="78" spans="1:9" x14ac:dyDescent="0.25">
      <c r="A78" s="37">
        <v>45979</v>
      </c>
      <c r="B78" s="18"/>
      <c r="C78" s="19" t="s">
        <v>255</v>
      </c>
      <c r="D78" s="19" t="s">
        <v>256</v>
      </c>
      <c r="E78" s="24" t="s">
        <v>16</v>
      </c>
      <c r="F78" s="21" t="s">
        <v>257</v>
      </c>
      <c r="G78" s="14" t="s">
        <v>258</v>
      </c>
      <c r="H78" s="38" t="s">
        <v>19</v>
      </c>
      <c r="I78" s="23">
        <v>40120</v>
      </c>
    </row>
    <row r="79" spans="1:9" x14ac:dyDescent="0.25">
      <c r="A79" s="17">
        <v>45981</v>
      </c>
      <c r="B79" s="18"/>
      <c r="C79" s="10" t="s">
        <v>259</v>
      </c>
      <c r="D79" s="10" t="s">
        <v>260</v>
      </c>
      <c r="E79" s="20" t="s">
        <v>16</v>
      </c>
      <c r="F79" s="14" t="s">
        <v>261</v>
      </c>
      <c r="G79" s="14" t="s">
        <v>262</v>
      </c>
      <c r="H79" s="22" t="s">
        <v>263</v>
      </c>
      <c r="I79" s="23">
        <v>59800.04</v>
      </c>
    </row>
    <row r="80" spans="1:9" x14ac:dyDescent="0.25">
      <c r="A80" s="17"/>
      <c r="B80" s="18"/>
      <c r="C80" s="10" t="s">
        <v>264</v>
      </c>
      <c r="D80" s="25"/>
      <c r="E80" s="20" t="s">
        <v>16</v>
      </c>
      <c r="F80" s="21" t="s">
        <v>144</v>
      </c>
      <c r="G80" s="14" t="s">
        <v>144</v>
      </c>
      <c r="H80" s="22"/>
      <c r="I80" s="23">
        <v>0</v>
      </c>
    </row>
    <row r="81" spans="1:9" x14ac:dyDescent="0.25">
      <c r="A81" s="39">
        <v>45985</v>
      </c>
      <c r="B81" s="40"/>
      <c r="C81" s="25" t="s">
        <v>265</v>
      </c>
      <c r="D81" s="25" t="s">
        <v>266</v>
      </c>
      <c r="E81" s="24" t="s">
        <v>16</v>
      </c>
      <c r="F81" s="21" t="s">
        <v>83</v>
      </c>
      <c r="G81" s="14" t="s">
        <v>267</v>
      </c>
      <c r="H81" s="22" t="s">
        <v>71</v>
      </c>
      <c r="I81" s="23">
        <v>23965.8</v>
      </c>
    </row>
    <row r="82" spans="1:9" x14ac:dyDescent="0.25">
      <c r="A82" s="39">
        <v>45986</v>
      </c>
      <c r="B82" s="40"/>
      <c r="C82" s="25" t="s">
        <v>268</v>
      </c>
      <c r="D82" s="30" t="s">
        <v>269</v>
      </c>
      <c r="E82" s="24" t="s">
        <v>16</v>
      </c>
      <c r="F82" s="21" t="s">
        <v>270</v>
      </c>
      <c r="G82" s="36" t="s">
        <v>215</v>
      </c>
      <c r="H82" s="22" t="s">
        <v>71</v>
      </c>
      <c r="I82" s="23">
        <v>7800</v>
      </c>
    </row>
    <row r="83" spans="1:9" x14ac:dyDescent="0.25">
      <c r="A83" s="29">
        <v>45987</v>
      </c>
      <c r="B83" s="8"/>
      <c r="C83" s="11" t="s">
        <v>271</v>
      </c>
      <c r="D83" s="25" t="s">
        <v>272</v>
      </c>
      <c r="E83" s="24" t="s">
        <v>16</v>
      </c>
      <c r="F83" s="35" t="s">
        <v>273</v>
      </c>
      <c r="G83" s="27" t="s">
        <v>148</v>
      </c>
      <c r="H83" s="22" t="s">
        <v>149</v>
      </c>
      <c r="I83" s="23">
        <f>3800</f>
        <v>3800</v>
      </c>
    </row>
    <row r="84" spans="1:9" x14ac:dyDescent="0.25">
      <c r="A84" s="37">
        <v>45988</v>
      </c>
      <c r="B84" s="18"/>
      <c r="C84" s="19" t="s">
        <v>274</v>
      </c>
      <c r="D84" s="19" t="s">
        <v>275</v>
      </c>
      <c r="E84" s="20" t="s">
        <v>16</v>
      </c>
      <c r="F84" s="21" t="s">
        <v>276</v>
      </c>
      <c r="G84" s="41" t="s">
        <v>277</v>
      </c>
      <c r="H84" s="15" t="s">
        <v>278</v>
      </c>
      <c r="I84" s="23">
        <v>96950</v>
      </c>
    </row>
    <row r="85" spans="1:9" x14ac:dyDescent="0.25">
      <c r="A85" s="37">
        <v>45988</v>
      </c>
      <c r="B85" s="18"/>
      <c r="C85" s="19" t="s">
        <v>279</v>
      </c>
      <c r="D85" s="19" t="s">
        <v>280</v>
      </c>
      <c r="E85" s="24" t="s">
        <v>27</v>
      </c>
      <c r="F85" s="21" t="s">
        <v>120</v>
      </c>
      <c r="G85" s="14" t="s">
        <v>121</v>
      </c>
      <c r="H85" s="22" t="s">
        <v>53</v>
      </c>
      <c r="I85" s="23">
        <v>175000</v>
      </c>
    </row>
    <row r="86" spans="1:9" x14ac:dyDescent="0.25">
      <c r="A86" s="37">
        <v>45988</v>
      </c>
      <c r="B86" s="18"/>
      <c r="C86" s="19" t="s">
        <v>281</v>
      </c>
      <c r="D86" s="19" t="s">
        <v>282</v>
      </c>
      <c r="E86" s="20" t="s">
        <v>16</v>
      </c>
      <c r="F86" s="21" t="s">
        <v>222</v>
      </c>
      <c r="G86" s="14" t="s">
        <v>34</v>
      </c>
      <c r="H86" s="42" t="s">
        <v>35</v>
      </c>
      <c r="I86" s="23">
        <v>25075</v>
      </c>
    </row>
    <row r="87" spans="1:9" x14ac:dyDescent="0.25">
      <c r="A87" s="37">
        <v>45990</v>
      </c>
      <c r="B87" s="18"/>
      <c r="C87" s="19" t="s">
        <v>283</v>
      </c>
      <c r="D87" s="19" t="s">
        <v>57</v>
      </c>
      <c r="E87" s="24" t="s">
        <v>16</v>
      </c>
      <c r="F87" s="22" t="s">
        <v>284</v>
      </c>
      <c r="G87" s="14" t="s">
        <v>277</v>
      </c>
      <c r="H87" s="42" t="s">
        <v>278</v>
      </c>
      <c r="I87" s="23">
        <v>230011</v>
      </c>
    </row>
    <row r="88" spans="1:9" ht="15.75" x14ac:dyDescent="0.25">
      <c r="A88" s="18"/>
      <c r="B88" s="18"/>
      <c r="C88" s="18"/>
      <c r="D88" s="18"/>
      <c r="E88" s="43"/>
      <c r="F88" s="18"/>
      <c r="G88" s="44" t="s">
        <v>285</v>
      </c>
      <c r="H88" s="45"/>
      <c r="I88" s="46">
        <f>SUM(I8:I87)</f>
        <v>14624263.24</v>
      </c>
    </row>
    <row r="89" spans="1:9" x14ac:dyDescent="0.25">
      <c r="E89" s="1"/>
    </row>
    <row r="90" spans="1:9" ht="15.75" x14ac:dyDescent="0.25">
      <c r="A90" s="47" t="s">
        <v>286</v>
      </c>
      <c r="B90" s="47"/>
      <c r="C90" s="47"/>
      <c r="D90" s="47"/>
      <c r="E90" s="1"/>
      <c r="G90" s="48" t="s">
        <v>287</v>
      </c>
    </row>
    <row r="91" spans="1:9" x14ac:dyDescent="0.25">
      <c r="E91" s="1"/>
    </row>
    <row r="92" spans="1:9" x14ac:dyDescent="0.25">
      <c r="A92" s="49" t="s">
        <v>288</v>
      </c>
      <c r="B92" s="49"/>
      <c r="C92" s="49" t="s">
        <v>289</v>
      </c>
      <c r="D92" s="49" t="s">
        <v>290</v>
      </c>
      <c r="E92" s="1"/>
      <c r="G92" s="49" t="s">
        <v>291</v>
      </c>
      <c r="H92" s="49" t="s">
        <v>289</v>
      </c>
      <c r="I92" s="49" t="s">
        <v>290</v>
      </c>
    </row>
    <row r="93" spans="1:9" x14ac:dyDescent="0.25">
      <c r="A93" s="18" t="s">
        <v>80</v>
      </c>
      <c r="B93" s="18"/>
      <c r="C93" s="50">
        <v>3</v>
      </c>
      <c r="D93" s="32">
        <f>I22+I53+I54</f>
        <v>119357.9</v>
      </c>
      <c r="E93" s="1"/>
      <c r="G93" s="18" t="s">
        <v>292</v>
      </c>
      <c r="H93" s="18">
        <f>77-3</f>
        <v>74</v>
      </c>
      <c r="I93" s="46">
        <f>I88-I8-I24-I32</f>
        <v>5091449.16</v>
      </c>
    </row>
    <row r="94" spans="1:9" x14ac:dyDescent="0.25">
      <c r="A94" s="18" t="s">
        <v>134</v>
      </c>
      <c r="B94" s="18"/>
      <c r="C94" s="50">
        <v>2</v>
      </c>
      <c r="D94" s="32">
        <f>I37+I77</f>
        <v>9995</v>
      </c>
      <c r="E94" s="1"/>
      <c r="G94" s="18" t="s">
        <v>293</v>
      </c>
      <c r="H94" s="18">
        <v>2</v>
      </c>
      <c r="I94" s="32">
        <f>I24+I32</f>
        <v>1017814.08</v>
      </c>
    </row>
    <row r="95" spans="1:9" x14ac:dyDescent="0.25">
      <c r="A95" s="18" t="s">
        <v>30</v>
      </c>
      <c r="B95" s="18"/>
      <c r="C95" s="50">
        <v>1</v>
      </c>
      <c r="D95" s="32">
        <f>I10</f>
        <v>18500</v>
      </c>
      <c r="E95" s="1"/>
      <c r="G95" s="18" t="s">
        <v>294</v>
      </c>
      <c r="H95" s="18">
        <v>1</v>
      </c>
      <c r="I95" s="32">
        <f>I8</f>
        <v>8515000</v>
      </c>
    </row>
    <row r="96" spans="1:9" x14ac:dyDescent="0.25">
      <c r="A96" s="18" t="s">
        <v>200</v>
      </c>
      <c r="B96" s="18"/>
      <c r="C96" s="50">
        <v>1</v>
      </c>
      <c r="D96" s="32">
        <f>I58</f>
        <v>15000</v>
      </c>
      <c r="E96" s="1"/>
      <c r="G96" s="18"/>
      <c r="H96" s="18"/>
      <c r="I96" s="32"/>
    </row>
    <row r="97" spans="1:9" x14ac:dyDescent="0.25">
      <c r="A97" s="18" t="s">
        <v>295</v>
      </c>
      <c r="B97" s="18"/>
      <c r="C97" s="50">
        <v>1</v>
      </c>
      <c r="D97" s="32">
        <f>I64</f>
        <v>203656</v>
      </c>
      <c r="E97" s="1"/>
      <c r="G97" s="18"/>
      <c r="H97" s="18"/>
      <c r="I97" s="18"/>
    </row>
    <row r="98" spans="1:9" x14ac:dyDescent="0.25">
      <c r="A98" s="18" t="s">
        <v>24</v>
      </c>
      <c r="B98" s="18"/>
      <c r="C98" s="50">
        <v>1</v>
      </c>
      <c r="D98" s="32">
        <f>I9</f>
        <v>16520</v>
      </c>
      <c r="E98" s="1"/>
      <c r="G98" s="18"/>
      <c r="H98" s="18"/>
      <c r="I98" s="18"/>
    </row>
    <row r="99" spans="1:9" x14ac:dyDescent="0.25">
      <c r="A99" s="18" t="s">
        <v>181</v>
      </c>
      <c r="B99" s="18"/>
      <c r="C99" s="50">
        <v>1</v>
      </c>
      <c r="D99" s="32">
        <f>I52</f>
        <v>10000</v>
      </c>
      <c r="E99" s="1"/>
      <c r="G99" s="18"/>
      <c r="H99" s="18"/>
      <c r="I99" s="18"/>
    </row>
    <row r="100" spans="1:9" x14ac:dyDescent="0.25">
      <c r="A100" s="18" t="s">
        <v>164</v>
      </c>
      <c r="B100" s="18"/>
      <c r="C100" s="50">
        <v>1</v>
      </c>
      <c r="D100" s="23">
        <f>I47</f>
        <v>11372.16</v>
      </c>
      <c r="E100" s="1"/>
      <c r="G100" s="18"/>
      <c r="H100" s="18"/>
      <c r="I100" s="18"/>
    </row>
    <row r="101" spans="1:9" x14ac:dyDescent="0.25">
      <c r="A101" s="18" t="s">
        <v>296</v>
      </c>
      <c r="B101" s="18"/>
      <c r="C101" s="50">
        <v>1</v>
      </c>
      <c r="D101" s="23">
        <f>I14</f>
        <v>162557</v>
      </c>
      <c r="E101" s="1"/>
      <c r="G101" s="18"/>
      <c r="H101" s="18"/>
      <c r="I101" s="18"/>
    </row>
    <row r="102" spans="1:9" x14ac:dyDescent="0.25">
      <c r="A102" s="18" t="s">
        <v>35</v>
      </c>
      <c r="B102" s="18"/>
      <c r="C102" s="50">
        <v>10</v>
      </c>
      <c r="D102" s="32">
        <f>I11+I12+I46+I55+I57+I65+I66+I74+I75+I86</f>
        <v>111752.2</v>
      </c>
      <c r="E102" s="1"/>
      <c r="G102" s="18"/>
      <c r="H102" s="18"/>
      <c r="I102" s="18"/>
    </row>
    <row r="103" spans="1:9" x14ac:dyDescent="0.25">
      <c r="A103" s="18" t="s">
        <v>154</v>
      </c>
      <c r="B103" s="18"/>
      <c r="C103" s="50">
        <v>5</v>
      </c>
      <c r="D103" s="32">
        <f>I43+I44+I45+I71+I73+5694.92</f>
        <v>430509.72</v>
      </c>
      <c r="E103" s="1"/>
      <c r="G103" s="18"/>
      <c r="H103" s="18"/>
      <c r="I103" s="18"/>
    </row>
    <row r="104" spans="1:9" x14ac:dyDescent="0.25">
      <c r="A104" s="18" t="s">
        <v>63</v>
      </c>
      <c r="B104" s="18"/>
      <c r="C104" s="50">
        <v>1</v>
      </c>
      <c r="D104" s="32">
        <f>I18</f>
        <v>119652</v>
      </c>
      <c r="E104" s="1"/>
      <c r="G104" s="18"/>
      <c r="H104" s="18"/>
      <c r="I104" s="18"/>
    </row>
    <row r="105" spans="1:9" x14ac:dyDescent="0.25">
      <c r="A105" s="18" t="s">
        <v>203</v>
      </c>
      <c r="B105" s="18"/>
      <c r="C105" s="50">
        <v>1</v>
      </c>
      <c r="D105" s="32">
        <f>42259.22+I59</f>
        <v>47784.22</v>
      </c>
      <c r="E105" s="1"/>
      <c r="G105" s="18"/>
      <c r="H105" s="18"/>
      <c r="I105" s="18"/>
    </row>
    <row r="106" spans="1:9" x14ac:dyDescent="0.25">
      <c r="A106" s="18" t="s">
        <v>43</v>
      </c>
      <c r="B106" s="18"/>
      <c r="C106" s="50">
        <v>11</v>
      </c>
      <c r="D106" s="23">
        <f>I13+I25+I26+I28+I29+I31+I35+27000+9500+27000+4000+I51+I62+I68</f>
        <v>688199</v>
      </c>
      <c r="E106" s="1"/>
      <c r="G106" s="18"/>
      <c r="H106" s="18"/>
      <c r="I106" s="18"/>
    </row>
    <row r="107" spans="1:9" x14ac:dyDescent="0.25">
      <c r="A107" s="18" t="s">
        <v>297</v>
      </c>
      <c r="B107" s="18"/>
      <c r="C107" s="50">
        <v>1</v>
      </c>
      <c r="D107" s="32">
        <f>12887.28+2319.71</f>
        <v>15206.990000000002</v>
      </c>
      <c r="E107" s="1"/>
      <c r="G107" s="18"/>
      <c r="H107" s="18"/>
      <c r="I107" s="18"/>
    </row>
    <row r="108" spans="1:9" x14ac:dyDescent="0.25">
      <c r="A108" s="18" t="s">
        <v>278</v>
      </c>
      <c r="B108" s="18"/>
      <c r="C108" s="50">
        <v>2</v>
      </c>
      <c r="D108" s="32">
        <f>I84+I87</f>
        <v>326961</v>
      </c>
      <c r="E108" s="1"/>
      <c r="G108" s="18"/>
      <c r="H108" s="18"/>
      <c r="I108" s="18"/>
    </row>
    <row r="109" spans="1:9" x14ac:dyDescent="0.25">
      <c r="A109" s="18" t="s">
        <v>53</v>
      </c>
      <c r="B109" s="18"/>
      <c r="C109" s="50">
        <v>12</v>
      </c>
      <c r="D109" s="32">
        <f>3000+I15+I16+I17+I23+I24+I32+I34+I38+I40+2200+I49+I69+I85</f>
        <v>2299396.77</v>
      </c>
      <c r="E109" s="1"/>
      <c r="G109" s="18"/>
      <c r="H109" s="18"/>
      <c r="I109" s="18"/>
    </row>
    <row r="110" spans="1:9" x14ac:dyDescent="0.25">
      <c r="A110" s="18" t="s">
        <v>129</v>
      </c>
      <c r="B110" s="18"/>
      <c r="C110" s="50">
        <v>1</v>
      </c>
      <c r="D110" s="32">
        <f>I36</f>
        <v>106050</v>
      </c>
      <c r="E110" s="1"/>
      <c r="G110" s="18"/>
      <c r="H110" s="18"/>
      <c r="I110" s="18"/>
    </row>
    <row r="111" spans="1:9" x14ac:dyDescent="0.25">
      <c r="A111" s="18" t="s">
        <v>298</v>
      </c>
      <c r="B111" s="18"/>
      <c r="C111" s="50">
        <v>1</v>
      </c>
      <c r="D111" s="32">
        <f>72426.9+5818.64+1047.36</f>
        <v>79292.899999999994</v>
      </c>
      <c r="E111" s="1"/>
      <c r="G111" s="18"/>
      <c r="H111" s="18"/>
      <c r="I111" s="18"/>
    </row>
    <row r="112" spans="1:9" x14ac:dyDescent="0.25">
      <c r="A112" s="18" t="s">
        <v>149</v>
      </c>
      <c r="B112" s="18"/>
      <c r="C112" s="50">
        <v>5</v>
      </c>
      <c r="D112" s="32">
        <f>I42+I50+I61+I76+I83</f>
        <v>79922.929999999993</v>
      </c>
      <c r="E112" s="1"/>
      <c r="G112" s="18"/>
      <c r="H112" s="18"/>
      <c r="I112" s="18"/>
    </row>
    <row r="113" spans="1:9" x14ac:dyDescent="0.25">
      <c r="A113" s="18" t="s">
        <v>71</v>
      </c>
      <c r="B113" s="18"/>
      <c r="C113" s="50">
        <v>10</v>
      </c>
      <c r="D113" s="23">
        <f>68542.6+I20+I21+I27+I30+I39+21240+7080+52549.83+I60+I63+I81+I82</f>
        <v>1126077.0900000001</v>
      </c>
      <c r="E113" s="1"/>
      <c r="G113" s="18"/>
      <c r="H113" s="18"/>
      <c r="I113" s="18"/>
    </row>
    <row r="114" spans="1:9" x14ac:dyDescent="0.25">
      <c r="A114" s="18" t="s">
        <v>299</v>
      </c>
      <c r="B114" s="18"/>
      <c r="C114" s="50">
        <v>1</v>
      </c>
      <c r="D114" s="32">
        <f>2915.25</f>
        <v>2915.25</v>
      </c>
      <c r="E114" s="1"/>
      <c r="G114" s="18"/>
      <c r="H114" s="18"/>
      <c r="I114" s="18"/>
    </row>
    <row r="115" spans="1:9" x14ac:dyDescent="0.25">
      <c r="A115" s="18" t="s">
        <v>263</v>
      </c>
      <c r="B115" s="18"/>
      <c r="C115" s="50">
        <v>1</v>
      </c>
      <c r="D115" s="32">
        <f>I79</f>
        <v>59800.04</v>
      </c>
      <c r="E115" s="1"/>
      <c r="G115" s="18"/>
      <c r="H115" s="18"/>
      <c r="I115" s="18"/>
    </row>
    <row r="116" spans="1:9" x14ac:dyDescent="0.25">
      <c r="A116" s="18" t="s">
        <v>229</v>
      </c>
      <c r="B116" s="18"/>
      <c r="C116" s="50">
        <v>1</v>
      </c>
      <c r="D116" s="32">
        <f>I67</f>
        <v>8665.07</v>
      </c>
      <c r="E116" s="1"/>
      <c r="G116" s="18"/>
      <c r="H116" s="18"/>
      <c r="I116" s="18"/>
    </row>
    <row r="117" spans="1:9" x14ac:dyDescent="0.25">
      <c r="A117" s="18" t="s">
        <v>19</v>
      </c>
      <c r="B117" s="18"/>
      <c r="C117" s="50">
        <v>2</v>
      </c>
      <c r="D117" s="51">
        <f>I8+I78</f>
        <v>8555120</v>
      </c>
      <c r="E117" s="1"/>
      <c r="G117" s="18"/>
      <c r="H117" s="18"/>
      <c r="I117" s="18"/>
    </row>
    <row r="118" spans="1:9" x14ac:dyDescent="0.25">
      <c r="A118" s="49" t="s">
        <v>300</v>
      </c>
      <c r="B118" s="49"/>
      <c r="C118" s="52">
        <f>SUM(C93:C117)</f>
        <v>77</v>
      </c>
      <c r="D118" s="32">
        <f>SUM(D93:D117)</f>
        <v>14624263.24</v>
      </c>
      <c r="E118" s="1"/>
      <c r="F118" s="53">
        <f xml:space="preserve"> I88-D118</f>
        <v>0</v>
      </c>
      <c r="G118" s="54" t="s">
        <v>301</v>
      </c>
      <c r="H118" s="18">
        <f>H93+H94+H95</f>
        <v>77</v>
      </c>
      <c r="I118" s="55">
        <f>I93+I94+I95</f>
        <v>14624263.24</v>
      </c>
    </row>
    <row r="119" spans="1:9" x14ac:dyDescent="0.25">
      <c r="A119" t="s">
        <v>302</v>
      </c>
      <c r="E119" s="1"/>
    </row>
    <row r="120" spans="1:9" x14ac:dyDescent="0.25">
      <c r="E120" s="1"/>
    </row>
    <row r="121" spans="1:9" x14ac:dyDescent="0.25">
      <c r="A121" t="s">
        <v>303</v>
      </c>
      <c r="E121" s="1"/>
    </row>
    <row r="122" spans="1:9" x14ac:dyDescent="0.25">
      <c r="A122" t="s">
        <v>304</v>
      </c>
      <c r="E122" s="1"/>
    </row>
    <row r="123" spans="1:9" x14ac:dyDescent="0.25">
      <c r="E123" s="1"/>
      <c r="G123" t="s">
        <v>305</v>
      </c>
    </row>
    <row r="124" spans="1:9" x14ac:dyDescent="0.25">
      <c r="E124" s="1"/>
    </row>
    <row r="125" spans="1:9" x14ac:dyDescent="0.25">
      <c r="E125" s="1"/>
    </row>
    <row r="126" spans="1:9" x14ac:dyDescent="0.25">
      <c r="A126" t="s">
        <v>306</v>
      </c>
      <c r="E126" s="1"/>
    </row>
    <row r="127" spans="1:9" x14ac:dyDescent="0.25">
      <c r="A127" t="s">
        <v>307</v>
      </c>
      <c r="E127" s="1"/>
    </row>
    <row r="128" spans="1:9" x14ac:dyDescent="0.25">
      <c r="E128" s="1"/>
    </row>
    <row r="129" spans="1:5" x14ac:dyDescent="0.25">
      <c r="A129" s="56" t="s">
        <v>308</v>
      </c>
      <c r="B129" s="56"/>
      <c r="C129" s="56"/>
      <c r="D129" s="56"/>
      <c r="E129" s="1"/>
    </row>
    <row r="130" spans="1:5" x14ac:dyDescent="0.25">
      <c r="A130" s="56" t="s">
        <v>309</v>
      </c>
      <c r="B130" s="48"/>
      <c r="C130" s="56"/>
      <c r="D130" s="56"/>
      <c r="E130" s="1"/>
    </row>
    <row r="132" spans="1:5" x14ac:dyDescent="0.25">
      <c r="C132" s="57"/>
    </row>
    <row r="386" spans="7:7" x14ac:dyDescent="0.25">
      <c r="G386">
        <f>G382+G383+GGG385</f>
        <v>0</v>
      </c>
    </row>
  </sheetData>
  <mergeCells count="5">
    <mergeCell ref="A3:I3"/>
    <mergeCell ref="A4:I4"/>
    <mergeCell ref="A5:I5"/>
    <mergeCell ref="A6:I6"/>
    <mergeCell ref="G88:H88"/>
  </mergeCells>
  <pageMargins left="0.7" right="0.7" top="0.75" bottom="0.75" header="0.3" footer="0.3"/>
  <pageSetup scale="6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LISTADO DE ORDENES</vt:lpstr>
      <vt:lpstr>'LISTADO DE ORDENES'!Área_de_impresión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 1</dc:creator>
  <cp:lastModifiedBy>CONTABILIDAD 1</cp:lastModifiedBy>
  <dcterms:created xsi:type="dcterms:W3CDTF">2025-12-08T12:34:22Z</dcterms:created>
  <dcterms:modified xsi:type="dcterms:W3CDTF">2025-12-08T12:34:52Z</dcterms:modified>
</cp:coreProperties>
</file>