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MACEN\Desktop\INVETAROS 2025\"/>
    </mc:Choice>
  </mc:AlternateContent>
  <bookViews>
    <workbookView xWindow="0" yWindow="0" windowWidth="29010" windowHeight="14400"/>
  </bookViews>
  <sheets>
    <sheet name="INVENTARIO DE MES SEPTIEMBR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E19" i="1"/>
  <c r="F19" i="1" s="1"/>
  <c r="F20" i="1"/>
  <c r="F21" i="1"/>
  <c r="F22" i="1"/>
  <c r="F23" i="1"/>
  <c r="F24" i="1"/>
  <c r="F25" i="1"/>
  <c r="F26" i="1"/>
  <c r="F27" i="1"/>
  <c r="F28" i="1"/>
  <c r="E29" i="1"/>
  <c r="E30" i="1"/>
  <c r="F30" i="1" s="1"/>
  <c r="E31" i="1"/>
  <c r="F31" i="1" s="1"/>
  <c r="F32" i="1"/>
  <c r="E33" i="1"/>
  <c r="F33" i="1" s="1"/>
  <c r="E34" i="1"/>
  <c r="F34" i="1" s="1"/>
  <c r="F35" i="1"/>
  <c r="F36" i="1"/>
  <c r="F37" i="1"/>
  <c r="F38" i="1"/>
  <c r="F39" i="1"/>
  <c r="F40" i="1"/>
  <c r="F41" i="1"/>
  <c r="F42" i="1"/>
  <c r="E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E66" i="1"/>
  <c r="F66" i="1" s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29" i="1" l="1"/>
  <c r="F43" i="1"/>
  <c r="F130" i="1" l="1"/>
</calcChain>
</file>

<file path=xl/sharedStrings.xml><?xml version="1.0" encoding="utf-8"?>
<sst xmlns="http://schemas.openxmlformats.org/spreadsheetml/2006/main" count="327" uniqueCount="179">
  <si>
    <t>Descripción</t>
  </si>
  <si>
    <t>UND</t>
  </si>
  <si>
    <t>Precio Unit. + ITBIS</t>
  </si>
  <si>
    <t>Precio Total</t>
  </si>
  <si>
    <t>Borrador de goma</t>
  </si>
  <si>
    <t>Brillo acromado</t>
  </si>
  <si>
    <t>Carpeta de Argolla</t>
  </si>
  <si>
    <t>Cepillo con base de inodoro</t>
  </si>
  <si>
    <t>Cepillo de pared</t>
  </si>
  <si>
    <t>Cinta Epson LX-350</t>
  </si>
  <si>
    <t>Cinta transparente</t>
  </si>
  <si>
    <t>Clips grandes</t>
  </si>
  <si>
    <t>Clips Mariposas</t>
  </si>
  <si>
    <t>Cloro en galon</t>
  </si>
  <si>
    <t>Corrector liquido</t>
  </si>
  <si>
    <t>Cuadernos</t>
  </si>
  <si>
    <t>Escoba con palo</t>
  </si>
  <si>
    <t>Folder 8.5 x11 cajas</t>
  </si>
  <si>
    <t>Fundas plastica 17 x22</t>
  </si>
  <si>
    <t>Fundas plastica n. 2 paq.</t>
  </si>
  <si>
    <t>Fundas plastica n. 4 paq.</t>
  </si>
  <si>
    <t>Fundas plastica n. 6 paq.</t>
  </si>
  <si>
    <t>Fundas Rojas 30 gl.</t>
  </si>
  <si>
    <t>Fundas Rojas 55 gl.</t>
  </si>
  <si>
    <t>Gancho en caja</t>
  </si>
  <si>
    <t>Gomitas caja</t>
  </si>
  <si>
    <t>grapadora</t>
  </si>
  <si>
    <t>Grapas cajas</t>
  </si>
  <si>
    <t>Guantes pares 2/1</t>
  </si>
  <si>
    <t>Jabon de cuaba en pasta 5/1</t>
  </si>
  <si>
    <t>Tinta Canon G-10 KIT 4/1</t>
  </si>
  <si>
    <t>Lapiceros azules</t>
  </si>
  <si>
    <t>Lapiceros negros</t>
  </si>
  <si>
    <t>Lapiceros rojos</t>
  </si>
  <si>
    <t>Lapiceros verdes</t>
  </si>
  <si>
    <t>Lapiz carbon</t>
  </si>
  <si>
    <t>Libros record</t>
  </si>
  <si>
    <t>Limpia cristal</t>
  </si>
  <si>
    <t>Marcador fino per shapie</t>
  </si>
  <si>
    <t>Marcador permanente</t>
  </si>
  <si>
    <t>Marquintel (masking tape)</t>
  </si>
  <si>
    <t>Papel continuo</t>
  </si>
  <si>
    <t>Papel de baño 24/1</t>
  </si>
  <si>
    <t>Papel manila</t>
  </si>
  <si>
    <t>Papel toalla 6/1</t>
  </si>
  <si>
    <t>Pilas AAA</t>
  </si>
  <si>
    <t>Pilas de Glucometro</t>
  </si>
  <si>
    <t>Pilas Duracel C 2/1</t>
  </si>
  <si>
    <t>Pilas Duracel D2</t>
  </si>
  <si>
    <t>Postin 5/1</t>
  </si>
  <si>
    <t>Recogedor de basura</t>
  </si>
  <si>
    <t>Resaltadores</t>
  </si>
  <si>
    <t>Resma de papel 8.5 x11 cajas</t>
  </si>
  <si>
    <t>Resma de papel 8.5 x14 cajas</t>
  </si>
  <si>
    <t>Sacapuntas</t>
  </si>
  <si>
    <t>Separador de hojas (Punteros) 8/1</t>
  </si>
  <si>
    <t>Tabla con gancho</t>
  </si>
  <si>
    <t>Tinta Amarilla 544</t>
  </si>
  <si>
    <t>Tinta Amarilla 673</t>
  </si>
  <si>
    <t>Tinta Azul 544</t>
  </si>
  <si>
    <t>Tinta Azul claro 673</t>
  </si>
  <si>
    <t>Tinta Magenta 544</t>
  </si>
  <si>
    <t>Tinta Magenta 673</t>
  </si>
  <si>
    <t>Tinta Magenta Claro 673</t>
  </si>
  <si>
    <t>Tinta Negra 544</t>
  </si>
  <si>
    <t>Tinta para Sello</t>
  </si>
  <si>
    <t>Toner 17A</t>
  </si>
  <si>
    <t>Toner 17X</t>
  </si>
  <si>
    <t>Toner 230A</t>
  </si>
  <si>
    <t>Toner 280A</t>
  </si>
  <si>
    <t>Toner 280X</t>
  </si>
  <si>
    <t>Toner 283A</t>
  </si>
  <si>
    <t>Toner 35A</t>
  </si>
  <si>
    <t>Toner Amarillo 206A</t>
  </si>
  <si>
    <t>Toner Azul 206A</t>
  </si>
  <si>
    <t>Toner Brother TN-760</t>
  </si>
  <si>
    <t>Toner HP 58X</t>
  </si>
  <si>
    <t>Toner Negro 206A</t>
  </si>
  <si>
    <t>Toner Rosa 206A</t>
  </si>
  <si>
    <t>Atomizador 32 OZ</t>
  </si>
  <si>
    <t>Etiqueta Codigo de Barra</t>
  </si>
  <si>
    <t>Tinta Magenta 504</t>
  </si>
  <si>
    <t>Tinta Amarilla 504</t>
  </si>
  <si>
    <t>Tinta Azul 504</t>
  </si>
  <si>
    <t>Tinta Canon G-10 Negra</t>
  </si>
  <si>
    <t>Tinta Canon G-10 Amarilla</t>
  </si>
  <si>
    <t>Tinta Canon G-10 Magenta</t>
  </si>
  <si>
    <t>Tinta Canon G-10 Azul</t>
  </si>
  <si>
    <t>Tinta Canon G-16 Negra</t>
  </si>
  <si>
    <t xml:space="preserve">Folder Plasticos </t>
  </si>
  <si>
    <t>Cinta HIGHLAND</t>
  </si>
  <si>
    <t>Paquetes</t>
  </si>
  <si>
    <t>Ambientador</t>
  </si>
  <si>
    <t xml:space="preserve">Desinfectante </t>
  </si>
  <si>
    <t>Tijeras</t>
  </si>
  <si>
    <t>Protector de hoja</t>
  </si>
  <si>
    <t>Tinta Amarilla 664</t>
  </si>
  <si>
    <t>Pega para ratas</t>
  </si>
  <si>
    <t xml:space="preserve">Toner 057h canon </t>
  </si>
  <si>
    <t xml:space="preserve">INVENTARIO ACTUALIZADO DEL ALMACEN DE SUMINITROS </t>
  </si>
  <si>
    <t>EXITENCIA</t>
  </si>
  <si>
    <t>Fundas plastica negra 30 gl.</t>
  </si>
  <si>
    <t>Fundas plastica negra 55 gl.</t>
  </si>
  <si>
    <t xml:space="preserve">Clips no-1 mariposa peq </t>
  </si>
  <si>
    <t>ENTREGADO POR</t>
  </si>
  <si>
    <t>Lanilla verde</t>
  </si>
  <si>
    <t>Lanilla amarilla</t>
  </si>
  <si>
    <t>Lanilla azul</t>
  </si>
  <si>
    <t>Lanilla roja</t>
  </si>
  <si>
    <t>Chispero</t>
  </si>
  <si>
    <t xml:space="preserve">Rollo termica </t>
  </si>
  <si>
    <t>Ambientador elect</t>
  </si>
  <si>
    <t>Perforadora 3 hoyos</t>
  </si>
  <si>
    <t>Tinta Epson R04L Magenta</t>
  </si>
  <si>
    <t>Tinta Epson R04L Amarilla</t>
  </si>
  <si>
    <t>Tinta Epson B11 Negra</t>
  </si>
  <si>
    <t>Brillo verde 12/1</t>
  </si>
  <si>
    <t>Clips pequeño</t>
  </si>
  <si>
    <t xml:space="preserve">Total </t>
  </si>
  <si>
    <t>Memoria USB</t>
  </si>
  <si>
    <t>Desengrasante</t>
  </si>
  <si>
    <t>Guantes de jadineria</t>
  </si>
  <si>
    <t>Guante de obreros</t>
  </si>
  <si>
    <t>Lentes protectores</t>
  </si>
  <si>
    <t>Jabon bola azul 1/5</t>
  </si>
  <si>
    <t>Ace por 30 libra</t>
  </si>
  <si>
    <t>Insecticida oro unds</t>
  </si>
  <si>
    <t>40.33</t>
  </si>
  <si>
    <t>3</t>
  </si>
  <si>
    <t>4</t>
  </si>
  <si>
    <t>8</t>
  </si>
  <si>
    <t>111</t>
  </si>
  <si>
    <t>14</t>
  </si>
  <si>
    <t>10</t>
  </si>
  <si>
    <t>11</t>
  </si>
  <si>
    <t>5</t>
  </si>
  <si>
    <t>9</t>
  </si>
  <si>
    <t>20</t>
  </si>
  <si>
    <t>2</t>
  </si>
  <si>
    <t>37</t>
  </si>
  <si>
    <t>6</t>
  </si>
  <si>
    <t>12</t>
  </si>
  <si>
    <t>39</t>
  </si>
  <si>
    <t>13</t>
  </si>
  <si>
    <t>21</t>
  </si>
  <si>
    <t>35</t>
  </si>
  <si>
    <t>25</t>
  </si>
  <si>
    <t>50</t>
  </si>
  <si>
    <t>7</t>
  </si>
  <si>
    <t>44</t>
  </si>
  <si>
    <t>1</t>
  </si>
  <si>
    <t xml:space="preserve">Archivo Acordeon </t>
  </si>
  <si>
    <t>169</t>
  </si>
  <si>
    <t>Saco</t>
  </si>
  <si>
    <t>Und</t>
  </si>
  <si>
    <t xml:space="preserve">Paquete </t>
  </si>
  <si>
    <t>Caja</t>
  </si>
  <si>
    <t>Paquete</t>
  </si>
  <si>
    <t>Galon</t>
  </si>
  <si>
    <t>Columna1</t>
  </si>
  <si>
    <t>70</t>
  </si>
  <si>
    <t>60</t>
  </si>
  <si>
    <t>90</t>
  </si>
  <si>
    <t>192</t>
  </si>
  <si>
    <t>388</t>
  </si>
  <si>
    <t>5990</t>
  </si>
  <si>
    <t>141</t>
  </si>
  <si>
    <t>40</t>
  </si>
  <si>
    <t>23</t>
  </si>
  <si>
    <t>33</t>
  </si>
  <si>
    <t>125</t>
  </si>
  <si>
    <t>38</t>
  </si>
  <si>
    <t>53</t>
  </si>
  <si>
    <t>32</t>
  </si>
  <si>
    <t>608</t>
  </si>
  <si>
    <t>78</t>
  </si>
  <si>
    <t>22</t>
  </si>
  <si>
    <t>460</t>
  </si>
  <si>
    <t>DEL 1 HASTA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</si>
</sst>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Arial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0" borderId="0" xfId="0" applyFont="1" applyFill="1"/>
    <xf numFmtId="0" fontId="5" fillId="0" borderId="3" xfId="0" applyFont="1" applyBorder="1"/>
    <xf numFmtId="0" fontId="5" fillId="0" borderId="0" xfId="0" applyFont="1"/>
    <xf numFmtId="0" fontId="0" fillId="0" borderId="1" xfId="0" applyBorder="1"/>
    <xf numFmtId="0" fontId="5" fillId="0" borderId="1" xfId="0" applyFont="1" applyFill="1" applyBorder="1"/>
    <xf numFmtId="0" fontId="5" fillId="0" borderId="1" xfId="0" applyFont="1" applyBorder="1"/>
    <xf numFmtId="0" fontId="6" fillId="0" borderId="0" xfId="0" applyFont="1" applyAlignment="1">
      <alignment horizontal="left" vertical="center"/>
    </xf>
    <xf numFmtId="14" fontId="10" fillId="0" borderId="1" xfId="0" applyNumberFormat="1" applyFont="1" applyBorder="1" applyAlignment="1">
      <alignment horizontal="left" vertical="center"/>
    </xf>
    <xf numFmtId="14" fontId="11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1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vertical="center"/>
    </xf>
    <xf numFmtId="49" fontId="14" fillId="0" borderId="1" xfId="0" applyNumberFormat="1" applyFont="1" applyBorder="1" applyAlignment="1">
      <alignment horizontal="left" vertical="center" wrapText="1" indent="1"/>
    </xf>
    <xf numFmtId="49" fontId="14" fillId="0" borderId="1" xfId="0" applyNumberFormat="1" applyFont="1" applyFill="1" applyBorder="1" applyAlignment="1">
      <alignment horizontal="left" vertical="center" wrapText="1" indent="1"/>
    </xf>
    <xf numFmtId="4" fontId="14" fillId="0" borderId="5" xfId="0" applyNumberFormat="1" applyFont="1" applyBorder="1" applyAlignment="1">
      <alignment horizontal="left" vertical="center" wrapText="1" indent="1"/>
    </xf>
    <xf numFmtId="4" fontId="14" fillId="0" borderId="1" xfId="0" applyNumberFormat="1" applyFont="1" applyBorder="1" applyAlignment="1">
      <alignment horizontal="left" vertical="center" wrapText="1" inden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5" fillId="0" borderId="1" xfId="0" applyNumberFormat="1" applyFont="1" applyBorder="1" applyAlignment="1">
      <alignment horizontal="center" wrapText="1"/>
    </xf>
    <xf numFmtId="49" fontId="16" fillId="0" borderId="1" xfId="0" applyNumberFormat="1" applyFont="1" applyBorder="1" applyAlignment="1">
      <alignment horizontal="left" wrapText="1"/>
    </xf>
    <xf numFmtId="49" fontId="16" fillId="0" borderId="1" xfId="0" applyNumberFormat="1" applyFont="1" applyBorder="1" applyAlignment="1">
      <alignment horizontal="center" wrapText="1"/>
    </xf>
    <xf numFmtId="4" fontId="16" fillId="0" borderId="1" xfId="0" applyNumberFormat="1" applyFont="1" applyBorder="1" applyAlignment="1">
      <alignment horizontal="center" wrapText="1"/>
    </xf>
    <xf numFmtId="0" fontId="16" fillId="0" borderId="1" xfId="0" applyNumberFormat="1" applyFont="1" applyBorder="1" applyAlignment="1">
      <alignment horizontal="center" wrapText="1"/>
    </xf>
    <xf numFmtId="49" fontId="16" fillId="0" borderId="1" xfId="0" applyNumberFormat="1" applyFont="1" applyFill="1" applyBorder="1" applyAlignment="1">
      <alignment horizontal="left" wrapText="1"/>
    </xf>
    <xf numFmtId="49" fontId="16" fillId="0" borderId="1" xfId="0" applyNumberFormat="1" applyFont="1" applyFill="1" applyBorder="1" applyAlignment="1">
      <alignment horizontal="center" wrapText="1"/>
    </xf>
    <xf numFmtId="49" fontId="16" fillId="0" borderId="2" xfId="0" applyNumberFormat="1" applyFont="1" applyBorder="1" applyAlignment="1">
      <alignment horizontal="left" wrapText="1"/>
    </xf>
    <xf numFmtId="49" fontId="16" fillId="0" borderId="2" xfId="0" applyNumberFormat="1" applyFont="1" applyFill="1" applyBorder="1" applyAlignment="1">
      <alignment horizontal="center" wrapText="1"/>
    </xf>
    <xf numFmtId="4" fontId="16" fillId="0" borderId="2" xfId="0" applyNumberFormat="1" applyFont="1" applyBorder="1" applyAlignment="1">
      <alignment horizontal="center" wrapText="1"/>
    </xf>
    <xf numFmtId="49" fontId="16" fillId="0" borderId="5" xfId="0" applyNumberFormat="1" applyFont="1" applyBorder="1" applyAlignment="1">
      <alignment horizontal="center" wrapText="1"/>
    </xf>
    <xf numFmtId="4" fontId="16" fillId="0" borderId="5" xfId="0" applyNumberFormat="1" applyFont="1" applyBorder="1" applyAlignment="1">
      <alignment horizontal="center" wrapText="1"/>
    </xf>
    <xf numFmtId="49" fontId="16" fillId="0" borderId="6" xfId="0" applyNumberFormat="1" applyFont="1" applyBorder="1" applyAlignment="1">
      <alignment horizontal="left" wrapText="1"/>
    </xf>
    <xf numFmtId="4" fontId="16" fillId="0" borderId="7" xfId="0" applyNumberFormat="1" applyFont="1" applyBorder="1" applyAlignment="1">
      <alignment horizontal="center" wrapText="1"/>
    </xf>
    <xf numFmtId="0" fontId="0" fillId="2" borderId="0" xfId="0" applyFill="1"/>
    <xf numFmtId="0" fontId="8" fillId="3" borderId="1" xfId="0" applyFont="1" applyFill="1" applyBorder="1"/>
    <xf numFmtId="0" fontId="7" fillId="3" borderId="1" xfId="0" applyFont="1" applyFill="1" applyBorder="1" applyAlignment="1">
      <alignment horizontal="center"/>
    </xf>
    <xf numFmtId="4" fontId="2" fillId="3" borderId="1" xfId="0" applyNumberFormat="1" applyFont="1" applyFill="1" applyBorder="1"/>
    <xf numFmtId="4" fontId="17" fillId="3" borderId="1" xfId="0" applyNumberFormat="1" applyFont="1" applyFill="1" applyBorder="1"/>
    <xf numFmtId="14" fontId="8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8">
    <dxf>
      <font>
        <b val="0"/>
        <i/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4" formatCode="#,##0.00"/>
      <alignment horizontal="left" vertical="center" textRotation="0" wrapText="1" indent="1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4" formatCode="#,##0.00"/>
      <alignment horizontal="left" vertical="center" textRotation="0" wrapText="1" indent="1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left" vertical="center" textRotation="0" wrapText="1" indent="1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30" formatCode="@"/>
      <alignment horizontal="left" vertical="center" textRotation="0" wrapText="1" indent="1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19" formatCode="d/m/yyyy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</font>
      <alignment horizontal="left" vertical="center" textRotation="0" wrapText="0" indent="0" justifyLastLine="0" shrinkToFit="0" readingOrder="0"/>
    </dxf>
    <dxf>
      <font>
        <i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990600</xdr:colOff>
      <xdr:row>4</xdr:row>
      <xdr:rowOff>62956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36" t="3020" r="57974" b="88538"/>
        <a:stretch/>
      </xdr:blipFill>
      <xdr:spPr>
        <a:xfrm>
          <a:off x="0" y="0"/>
          <a:ext cx="4000500" cy="99640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8:F128" totalsRowShown="0" headerRowDxfId="7" dataDxfId="6">
  <autoFilter ref="A8:F128"/>
  <tableColumns count="6">
    <tableColumn id="1" name="Columna1" dataDxfId="5"/>
    <tableColumn id="2" name="Descripción" dataDxfId="4"/>
    <tableColumn id="3" name="UND" dataDxfId="3"/>
    <tableColumn id="8" name="EXITENCIA" dataDxfId="2"/>
    <tableColumn id="5" name="Precio Unit. + ITBIS" dataDxfId="1"/>
    <tableColumn id="6" name="Precio Total" dataDxfId="0">
      <calculatedColumnFormula>+Tabla1[[#This Row],[EXITENCIA]]*Tabla1[[#This Row],[Precio Unit. + ITBIS]]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5"/>
  <sheetViews>
    <sheetView tabSelected="1" topLeftCell="A122" zoomScaleNormal="100" workbookViewId="0">
      <selection activeCell="E140" sqref="E140"/>
    </sheetView>
  </sheetViews>
  <sheetFormatPr baseColWidth="10" defaultRowHeight="15" x14ac:dyDescent="0.25"/>
  <cols>
    <col min="1" max="1" width="4.7109375" customWidth="1"/>
    <col min="2" max="2" width="40.42578125" style="3" customWidth="1"/>
    <col min="3" max="3" width="16.85546875" style="1" customWidth="1"/>
    <col min="4" max="4" width="14.5703125" style="3" customWidth="1"/>
    <col min="5" max="5" width="22.28515625" customWidth="1"/>
    <col min="6" max="6" width="17" customWidth="1"/>
  </cols>
  <sheetData>
    <row r="1" spans="1:6" ht="18.75" customHeight="1" x14ac:dyDescent="0.25">
      <c r="A1" s="14"/>
      <c r="B1" s="14"/>
      <c r="C1" s="14"/>
      <c r="D1" s="14"/>
      <c r="E1" s="14"/>
      <c r="F1" s="14"/>
    </row>
    <row r="2" spans="1:6" ht="18.75" customHeight="1" x14ac:dyDescent="0.25">
      <c r="A2" s="14"/>
      <c r="B2" s="14"/>
      <c r="C2" s="14"/>
      <c r="D2" s="14"/>
      <c r="E2" s="14"/>
      <c r="F2" s="14"/>
    </row>
    <row r="3" spans="1:6" ht="21" customHeight="1" x14ac:dyDescent="0.25"/>
    <row r="6" spans="1:6" s="7" customFormat="1" ht="21" customHeight="1" x14ac:dyDescent="0.35">
      <c r="A6" s="41" t="s">
        <v>99</v>
      </c>
      <c r="B6" s="41"/>
      <c r="C6" s="41"/>
      <c r="D6" s="41"/>
      <c r="E6" s="41"/>
      <c r="F6" s="41"/>
    </row>
    <row r="7" spans="1:6" s="7" customFormat="1" ht="15.75" x14ac:dyDescent="0.25">
      <c r="A7" s="42" t="s">
        <v>178</v>
      </c>
      <c r="B7" s="42"/>
      <c r="C7" s="42"/>
      <c r="D7" s="42"/>
      <c r="E7" s="42"/>
      <c r="F7" s="42"/>
    </row>
    <row r="8" spans="1:6" s="7" customFormat="1" ht="15.75" x14ac:dyDescent="0.25">
      <c r="A8" s="9" t="s">
        <v>159</v>
      </c>
      <c r="B8" s="10" t="s">
        <v>0</v>
      </c>
      <c r="C8" s="11" t="s">
        <v>1</v>
      </c>
      <c r="D8" s="12" t="s">
        <v>100</v>
      </c>
      <c r="E8" s="13" t="s">
        <v>2</v>
      </c>
      <c r="F8" s="13" t="s">
        <v>3</v>
      </c>
    </row>
    <row r="9" spans="1:6" s="19" customFormat="1" ht="15.75" x14ac:dyDescent="0.25">
      <c r="A9" s="21">
        <v>1</v>
      </c>
      <c r="B9" s="22" t="s">
        <v>125</v>
      </c>
      <c r="C9" s="23" t="s">
        <v>153</v>
      </c>
      <c r="D9" s="23" t="s">
        <v>140</v>
      </c>
      <c r="E9" s="24">
        <v>1250</v>
      </c>
      <c r="F9" s="24">
        <f>+Tabla1[[#This Row],[EXITENCIA]]*Tabla1[[#This Row],[Precio Unit. + ITBIS]]</f>
        <v>7500</v>
      </c>
    </row>
    <row r="10" spans="1:6" s="19" customFormat="1" ht="15.75" x14ac:dyDescent="0.25">
      <c r="A10" s="21">
        <v>2</v>
      </c>
      <c r="B10" s="22" t="s">
        <v>4</v>
      </c>
      <c r="C10" s="23" t="s">
        <v>154</v>
      </c>
      <c r="D10" s="23" t="s">
        <v>135</v>
      </c>
      <c r="E10" s="24">
        <v>25</v>
      </c>
      <c r="F10" s="24">
        <f>+Tabla1[[#This Row],[EXITENCIA]]*Tabla1[[#This Row],[Precio Unit. + ITBIS]]</f>
        <v>125</v>
      </c>
    </row>
    <row r="11" spans="1:6" s="19" customFormat="1" ht="15.75" x14ac:dyDescent="0.25">
      <c r="A11" s="21">
        <v>3</v>
      </c>
      <c r="B11" s="22" t="s">
        <v>5</v>
      </c>
      <c r="C11" s="23" t="s">
        <v>154</v>
      </c>
      <c r="D11" s="23" t="s">
        <v>160</v>
      </c>
      <c r="E11" s="24">
        <v>16.55</v>
      </c>
      <c r="F11" s="24">
        <f>+Tabla1[[#This Row],[EXITENCIA]]*Tabla1[[#This Row],[Precio Unit. + ITBIS]]</f>
        <v>1158.5</v>
      </c>
    </row>
    <row r="12" spans="1:6" s="19" customFormat="1" ht="15.75" x14ac:dyDescent="0.25">
      <c r="A12" s="21">
        <v>4</v>
      </c>
      <c r="B12" s="22" t="s">
        <v>116</v>
      </c>
      <c r="C12" s="23" t="s">
        <v>155</v>
      </c>
      <c r="D12" s="23" t="s">
        <v>139</v>
      </c>
      <c r="E12" s="24">
        <v>305.88</v>
      </c>
      <c r="F12" s="24">
        <f>+Tabla1[[#This Row],[EXITENCIA]]*Tabla1[[#This Row],[Precio Unit. + ITBIS]]</f>
        <v>11317.56</v>
      </c>
    </row>
    <row r="13" spans="1:6" s="19" customFormat="1" ht="15.75" x14ac:dyDescent="0.25">
      <c r="A13" s="21">
        <v>5</v>
      </c>
      <c r="B13" s="22" t="s">
        <v>6</v>
      </c>
      <c r="C13" s="23" t="s">
        <v>154</v>
      </c>
      <c r="D13" s="25">
        <v>3</v>
      </c>
      <c r="E13" s="24">
        <v>275.42</v>
      </c>
      <c r="F13" s="24">
        <f>+Tabla1[[#This Row],[EXITENCIA]]*Tabla1[[#This Row],[Precio Unit. + ITBIS]]</f>
        <v>826.26</v>
      </c>
    </row>
    <row r="14" spans="1:6" s="19" customFormat="1" ht="15.75" x14ac:dyDescent="0.25">
      <c r="A14" s="21">
        <v>6</v>
      </c>
      <c r="B14" s="22" t="s">
        <v>7</v>
      </c>
      <c r="C14" s="23" t="s">
        <v>154</v>
      </c>
      <c r="D14" s="23" t="s">
        <v>150</v>
      </c>
      <c r="E14" s="24">
        <v>150</v>
      </c>
      <c r="F14" s="24">
        <f>+Tabla1[[#This Row],[EXITENCIA]]*Tabla1[[#This Row],[Precio Unit. + ITBIS]]</f>
        <v>150</v>
      </c>
    </row>
    <row r="15" spans="1:6" s="19" customFormat="1" ht="15.75" x14ac:dyDescent="0.25">
      <c r="A15" s="21">
        <v>7</v>
      </c>
      <c r="B15" s="22" t="s">
        <v>8</v>
      </c>
      <c r="C15" s="23" t="s">
        <v>154</v>
      </c>
      <c r="D15" s="23" t="s">
        <v>129</v>
      </c>
      <c r="E15" s="24">
        <v>80</v>
      </c>
      <c r="F15" s="24">
        <f>+Tabla1[[#This Row],[EXITENCIA]]*Tabla1[[#This Row],[Precio Unit. + ITBIS]]</f>
        <v>320</v>
      </c>
    </row>
    <row r="16" spans="1:6" s="19" customFormat="1" ht="15.75" x14ac:dyDescent="0.25">
      <c r="A16" s="21">
        <v>8</v>
      </c>
      <c r="B16" s="22" t="s">
        <v>9</v>
      </c>
      <c r="C16" s="23" t="s">
        <v>154</v>
      </c>
      <c r="D16" s="23">
        <v>3</v>
      </c>
      <c r="E16" s="24">
        <v>425</v>
      </c>
      <c r="F16" s="24">
        <f>+Tabla1[[#This Row],[EXITENCIA]]*Tabla1[[#This Row],[Precio Unit. + ITBIS]]</f>
        <v>1275</v>
      </c>
    </row>
    <row r="17" spans="1:6" s="19" customFormat="1" ht="15.75" x14ac:dyDescent="0.25">
      <c r="A17" s="21">
        <v>9</v>
      </c>
      <c r="B17" s="22" t="s">
        <v>10</v>
      </c>
      <c r="C17" s="23" t="s">
        <v>154</v>
      </c>
      <c r="D17" s="23" t="s">
        <v>137</v>
      </c>
      <c r="E17" s="24">
        <v>72.03</v>
      </c>
      <c r="F17" s="24">
        <f>+Tabla1[[#This Row],[EXITENCIA]]*Tabla1[[#This Row],[Precio Unit. + ITBIS]]</f>
        <v>1440.6</v>
      </c>
    </row>
    <row r="18" spans="1:6" s="19" customFormat="1" ht="15.75" x14ac:dyDescent="0.25">
      <c r="A18" s="21">
        <v>10</v>
      </c>
      <c r="B18" s="22" t="s">
        <v>11</v>
      </c>
      <c r="C18" s="23" t="s">
        <v>154</v>
      </c>
      <c r="D18" s="23" t="s">
        <v>132</v>
      </c>
      <c r="E18" s="24">
        <v>50.81</v>
      </c>
      <c r="F18" s="24">
        <f>+Tabla1[[#This Row],[EXITENCIA]]*Tabla1[[#This Row],[Precio Unit. + ITBIS]]</f>
        <v>711.34</v>
      </c>
    </row>
    <row r="19" spans="1:6" s="19" customFormat="1" ht="15.75" x14ac:dyDescent="0.25">
      <c r="A19" s="21">
        <v>11</v>
      </c>
      <c r="B19" s="22" t="s">
        <v>117</v>
      </c>
      <c r="C19" s="23" t="s">
        <v>154</v>
      </c>
      <c r="D19" s="23" t="s">
        <v>136</v>
      </c>
      <c r="E19" s="24">
        <f>+(((60*10)+91.53)/10)</f>
        <v>69.152999999999992</v>
      </c>
      <c r="F19" s="24">
        <f>+Tabla1[[#This Row],[EXITENCIA]]*Tabla1[[#This Row],[Precio Unit. + ITBIS]]</f>
        <v>622.37699999999995</v>
      </c>
    </row>
    <row r="20" spans="1:6" s="19" customFormat="1" ht="15.75" x14ac:dyDescent="0.25">
      <c r="A20" s="21">
        <v>13</v>
      </c>
      <c r="B20" s="22" t="s">
        <v>103</v>
      </c>
      <c r="C20" s="23" t="s">
        <v>154</v>
      </c>
      <c r="D20" s="23">
        <v>1</v>
      </c>
      <c r="E20" s="24">
        <v>70</v>
      </c>
      <c r="F20" s="24">
        <f>+Tabla1[[#This Row],[EXITENCIA]]*Tabla1[[#This Row],[Precio Unit. + ITBIS]]</f>
        <v>70</v>
      </c>
    </row>
    <row r="21" spans="1:6" s="19" customFormat="1" ht="15.75" x14ac:dyDescent="0.25">
      <c r="A21" s="21">
        <v>14</v>
      </c>
      <c r="B21" s="22" t="s">
        <v>12</v>
      </c>
      <c r="C21" s="23" t="s">
        <v>154</v>
      </c>
      <c r="D21" s="23" t="s">
        <v>129</v>
      </c>
      <c r="E21" s="24">
        <v>75</v>
      </c>
      <c r="F21" s="24">
        <f>+Tabla1[[#This Row],[EXITENCIA]]*Tabla1[[#This Row],[Precio Unit. + ITBIS]]</f>
        <v>300</v>
      </c>
    </row>
    <row r="22" spans="1:6" s="19" customFormat="1" ht="15.75" x14ac:dyDescent="0.25">
      <c r="A22" s="21">
        <v>15</v>
      </c>
      <c r="B22" s="22" t="s">
        <v>13</v>
      </c>
      <c r="C22" s="23" t="s">
        <v>154</v>
      </c>
      <c r="D22" s="23" t="s">
        <v>160</v>
      </c>
      <c r="E22" s="24">
        <v>660</v>
      </c>
      <c r="F22" s="24">
        <f>+Tabla1[[#This Row],[EXITENCIA]]*Tabla1[[#This Row],[Precio Unit. + ITBIS]]</f>
        <v>46200</v>
      </c>
    </row>
    <row r="23" spans="1:6" s="19" customFormat="1" ht="15.75" x14ac:dyDescent="0.25">
      <c r="A23" s="21">
        <v>16</v>
      </c>
      <c r="B23" s="22" t="s">
        <v>14</v>
      </c>
      <c r="C23" s="23" t="s">
        <v>154</v>
      </c>
      <c r="D23" s="23" t="s">
        <v>148</v>
      </c>
      <c r="E23" s="24">
        <v>33.9</v>
      </c>
      <c r="F23" s="24">
        <f>+Tabla1[[#This Row],[EXITENCIA]]*Tabla1[[#This Row],[Precio Unit. + ITBIS]]</f>
        <v>237.29999999999998</v>
      </c>
    </row>
    <row r="24" spans="1:6" s="19" customFormat="1" ht="15.75" x14ac:dyDescent="0.25">
      <c r="A24" s="21">
        <v>17</v>
      </c>
      <c r="B24" s="22" t="s">
        <v>15</v>
      </c>
      <c r="C24" s="23" t="s">
        <v>154</v>
      </c>
      <c r="D24" s="23" t="s">
        <v>129</v>
      </c>
      <c r="E24" s="24">
        <v>50</v>
      </c>
      <c r="F24" s="24">
        <f>+Tabla1[[#This Row],[EXITENCIA]]*Tabla1[[#This Row],[Precio Unit. + ITBIS]]</f>
        <v>200</v>
      </c>
    </row>
    <row r="25" spans="1:6" s="19" customFormat="1" ht="15.75" x14ac:dyDescent="0.25">
      <c r="A25" s="21">
        <v>18</v>
      </c>
      <c r="B25" s="22" t="s">
        <v>16</v>
      </c>
      <c r="C25" s="23" t="s">
        <v>156</v>
      </c>
      <c r="D25" s="23" t="s">
        <v>141</v>
      </c>
      <c r="E25" s="24">
        <v>170.5</v>
      </c>
      <c r="F25" s="24">
        <f>+Tabla1[[#This Row],[EXITENCIA]]*Tabla1[[#This Row],[Precio Unit. + ITBIS]]</f>
        <v>2046</v>
      </c>
    </row>
    <row r="26" spans="1:6" s="19" customFormat="1" ht="15.75" x14ac:dyDescent="0.25">
      <c r="A26" s="21">
        <v>19</v>
      </c>
      <c r="B26" s="22" t="s">
        <v>17</v>
      </c>
      <c r="C26" s="23" t="s">
        <v>156</v>
      </c>
      <c r="D26" s="23" t="s">
        <v>133</v>
      </c>
      <c r="E26" s="24">
        <v>254.24</v>
      </c>
      <c r="F26" s="24">
        <f>+Tabla1[[#This Row],[EXITENCIA]]*Tabla1[[#This Row],[Precio Unit. + ITBIS]]</f>
        <v>2542.4</v>
      </c>
    </row>
    <row r="27" spans="1:6" s="19" customFormat="1" ht="15.75" x14ac:dyDescent="0.25">
      <c r="A27" s="21">
        <v>20</v>
      </c>
      <c r="B27" s="22" t="s">
        <v>18</v>
      </c>
      <c r="C27" s="23" t="s">
        <v>91</v>
      </c>
      <c r="D27" s="23" t="s">
        <v>145</v>
      </c>
      <c r="E27" s="24">
        <v>9.8000000000000007</v>
      </c>
      <c r="F27" s="24">
        <f>+Tabla1[[#This Row],[EXITENCIA]]*Tabla1[[#This Row],[Precio Unit. + ITBIS]]</f>
        <v>343</v>
      </c>
    </row>
    <row r="28" spans="1:6" s="19" customFormat="1" ht="15.75" x14ac:dyDescent="0.25">
      <c r="A28" s="21">
        <v>21</v>
      </c>
      <c r="B28" s="22" t="s">
        <v>101</v>
      </c>
      <c r="C28" s="23" t="s">
        <v>91</v>
      </c>
      <c r="D28" s="23" t="s">
        <v>161</v>
      </c>
      <c r="E28" s="24">
        <v>3.5</v>
      </c>
      <c r="F28" s="24">
        <f>+Tabla1[[#This Row],[EXITENCIA]]*Tabla1[[#This Row],[Precio Unit. + ITBIS]]</f>
        <v>210</v>
      </c>
    </row>
    <row r="29" spans="1:6" s="19" customFormat="1" ht="15.75" x14ac:dyDescent="0.25">
      <c r="A29" s="21">
        <v>22</v>
      </c>
      <c r="B29" s="22" t="s">
        <v>102</v>
      </c>
      <c r="C29" s="23" t="s">
        <v>91</v>
      </c>
      <c r="D29" s="23" t="s">
        <v>162</v>
      </c>
      <c r="E29" s="24">
        <f>24185.14/4000</f>
        <v>6.0462850000000001</v>
      </c>
      <c r="F29" s="24">
        <f>+Tabla1[[#This Row],[EXITENCIA]]*Tabla1[[#This Row],[Precio Unit. + ITBIS]]</f>
        <v>544.16565000000003</v>
      </c>
    </row>
    <row r="30" spans="1:6" s="19" customFormat="1" ht="15.75" x14ac:dyDescent="0.25">
      <c r="A30" s="21">
        <v>23</v>
      </c>
      <c r="B30" s="22" t="s">
        <v>19</v>
      </c>
      <c r="C30" s="23" t="s">
        <v>91</v>
      </c>
      <c r="D30" s="23" t="s">
        <v>163</v>
      </c>
      <c r="E30" s="24">
        <f>4500/4500</f>
        <v>1</v>
      </c>
      <c r="F30" s="24">
        <f>+Tabla1[[#This Row],[EXITENCIA]]*Tabla1[[#This Row],[Precio Unit. + ITBIS]]</f>
        <v>192</v>
      </c>
    </row>
    <row r="31" spans="1:6" s="19" customFormat="1" ht="15.75" x14ac:dyDescent="0.25">
      <c r="A31" s="21">
        <v>24</v>
      </c>
      <c r="B31" s="22" t="s">
        <v>20</v>
      </c>
      <c r="C31" s="23" t="s">
        <v>91</v>
      </c>
      <c r="D31" s="23" t="s">
        <v>164</v>
      </c>
      <c r="E31" s="24">
        <f>18256.84/10000</f>
        <v>1.8256840000000001</v>
      </c>
      <c r="F31" s="24">
        <f>+Tabla1[[#This Row],[EXITENCIA]]*Tabla1[[#This Row],[Precio Unit. + ITBIS]]</f>
        <v>708.36539200000004</v>
      </c>
    </row>
    <row r="32" spans="1:6" s="19" customFormat="1" ht="15.75" x14ac:dyDescent="0.25">
      <c r="A32" s="21">
        <v>25</v>
      </c>
      <c r="B32" s="22" t="s">
        <v>21</v>
      </c>
      <c r="C32" s="23" t="s">
        <v>91</v>
      </c>
      <c r="D32" s="23" t="s">
        <v>165</v>
      </c>
      <c r="E32" s="24">
        <v>1</v>
      </c>
      <c r="F32" s="24">
        <f>+Tabla1[[#This Row],[EXITENCIA]]*Tabla1[[#This Row],[Precio Unit. + ITBIS]]</f>
        <v>5990</v>
      </c>
    </row>
    <row r="33" spans="1:6" s="19" customFormat="1" ht="15.75" x14ac:dyDescent="0.25">
      <c r="A33" s="21">
        <v>26</v>
      </c>
      <c r="B33" s="22" t="s">
        <v>22</v>
      </c>
      <c r="C33" s="23" t="s">
        <v>91</v>
      </c>
      <c r="D33" s="23" t="s">
        <v>166</v>
      </c>
      <c r="E33" s="24">
        <f>52750.53/8000</f>
        <v>6.5938162499999997</v>
      </c>
      <c r="F33" s="24">
        <f>+Tabla1[[#This Row],[EXITENCIA]]*Tabla1[[#This Row],[Precio Unit. + ITBIS]]</f>
        <v>929.72809124999992</v>
      </c>
    </row>
    <row r="34" spans="1:6" s="19" customFormat="1" ht="15.75" x14ac:dyDescent="0.25">
      <c r="A34" s="21">
        <v>27</v>
      </c>
      <c r="B34" s="22" t="s">
        <v>23</v>
      </c>
      <c r="C34" s="23" t="s">
        <v>91</v>
      </c>
      <c r="D34" s="23" t="s">
        <v>167</v>
      </c>
      <c r="E34" s="24">
        <f>96476.8/8000</f>
        <v>12.0596</v>
      </c>
      <c r="F34" s="24">
        <f>+Tabla1[[#This Row],[EXITENCIA]]*Tabla1[[#This Row],[Precio Unit. + ITBIS]]</f>
        <v>482.38400000000001</v>
      </c>
    </row>
    <row r="35" spans="1:6" s="19" customFormat="1" ht="15.75" x14ac:dyDescent="0.25">
      <c r="A35" s="21">
        <v>29</v>
      </c>
      <c r="B35" s="22" t="s">
        <v>24</v>
      </c>
      <c r="C35" s="23" t="s">
        <v>154</v>
      </c>
      <c r="D35" s="23" t="s">
        <v>142</v>
      </c>
      <c r="E35" s="24">
        <v>55</v>
      </c>
      <c r="F35" s="24">
        <f>+Tabla1[[#This Row],[EXITENCIA]]*Tabla1[[#This Row],[Precio Unit. + ITBIS]]</f>
        <v>2145</v>
      </c>
    </row>
    <row r="36" spans="1:6" s="19" customFormat="1" ht="15.75" x14ac:dyDescent="0.25">
      <c r="A36" s="21">
        <v>30</v>
      </c>
      <c r="B36" s="22" t="s">
        <v>25</v>
      </c>
      <c r="C36" s="23" t="s">
        <v>154</v>
      </c>
      <c r="D36" s="23" t="s">
        <v>168</v>
      </c>
      <c r="E36" s="24">
        <v>55.08</v>
      </c>
      <c r="F36" s="24">
        <f>+Tabla1[[#This Row],[EXITENCIA]]*Tabla1[[#This Row],[Precio Unit. + ITBIS]]</f>
        <v>1266.8399999999999</v>
      </c>
    </row>
    <row r="37" spans="1:6" s="19" customFormat="1" ht="15.75" x14ac:dyDescent="0.25">
      <c r="A37" s="21">
        <v>31</v>
      </c>
      <c r="B37" s="22" t="s">
        <v>26</v>
      </c>
      <c r="C37" s="23" t="s">
        <v>154</v>
      </c>
      <c r="D37" s="23" t="s">
        <v>150</v>
      </c>
      <c r="E37" s="24">
        <v>372.88</v>
      </c>
      <c r="F37" s="24">
        <f>+Tabla1[[#This Row],[EXITENCIA]]*Tabla1[[#This Row],[Precio Unit. + ITBIS]]</f>
        <v>372.88</v>
      </c>
    </row>
    <row r="38" spans="1:6" s="19" customFormat="1" ht="15.75" x14ac:dyDescent="0.25">
      <c r="A38" s="21">
        <v>32</v>
      </c>
      <c r="B38" s="22" t="s">
        <v>27</v>
      </c>
      <c r="C38" s="23" t="s">
        <v>154</v>
      </c>
      <c r="D38" s="23" t="s">
        <v>135</v>
      </c>
      <c r="E38" s="24">
        <v>84.75</v>
      </c>
      <c r="F38" s="24">
        <f>+Tabla1[[#This Row],[EXITENCIA]]*Tabla1[[#This Row],[Precio Unit. + ITBIS]]</f>
        <v>423.75</v>
      </c>
    </row>
    <row r="39" spans="1:6" s="19" customFormat="1" ht="15.75" x14ac:dyDescent="0.25">
      <c r="A39" s="21">
        <v>33</v>
      </c>
      <c r="B39" s="22" t="s">
        <v>28</v>
      </c>
      <c r="C39" s="23" t="s">
        <v>154</v>
      </c>
      <c r="D39" s="23" t="s">
        <v>128</v>
      </c>
      <c r="E39" s="24">
        <v>60</v>
      </c>
      <c r="F39" s="24">
        <f>+Tabla1[[#This Row],[EXITENCIA]]*Tabla1[[#This Row],[Precio Unit. + ITBIS]]</f>
        <v>180</v>
      </c>
    </row>
    <row r="40" spans="1:6" s="19" customFormat="1" ht="15.75" x14ac:dyDescent="0.25">
      <c r="A40" s="21">
        <v>34</v>
      </c>
      <c r="B40" s="22" t="s">
        <v>126</v>
      </c>
      <c r="C40" s="23" t="s">
        <v>154</v>
      </c>
      <c r="D40" s="23" t="s">
        <v>130</v>
      </c>
      <c r="E40" s="24">
        <v>290</v>
      </c>
      <c r="F40" s="24">
        <f>+Tabla1[[#This Row],[EXITENCIA]]*Tabla1[[#This Row],[Precio Unit. + ITBIS]]</f>
        <v>2320</v>
      </c>
    </row>
    <row r="41" spans="1:6" s="19" customFormat="1" ht="15.75" x14ac:dyDescent="0.25">
      <c r="A41" s="21">
        <v>35</v>
      </c>
      <c r="B41" s="22" t="s">
        <v>124</v>
      </c>
      <c r="C41" s="23" t="s">
        <v>157</v>
      </c>
      <c r="D41" s="23" t="s">
        <v>149</v>
      </c>
      <c r="E41" s="24">
        <v>170</v>
      </c>
      <c r="F41" s="24">
        <f>+Tabla1[[#This Row],[EXITENCIA]]*Tabla1[[#This Row],[Precio Unit. + ITBIS]]</f>
        <v>7480</v>
      </c>
    </row>
    <row r="42" spans="1:6" s="19" customFormat="1" ht="15.75" x14ac:dyDescent="0.25">
      <c r="A42" s="21">
        <v>36</v>
      </c>
      <c r="B42" s="22" t="s">
        <v>29</v>
      </c>
      <c r="C42" s="23" t="s">
        <v>157</v>
      </c>
      <c r="D42" s="23" t="s">
        <v>169</v>
      </c>
      <c r="E42" s="24">
        <v>155</v>
      </c>
      <c r="F42" s="24">
        <f>+Tabla1[[#This Row],[EXITENCIA]]*Tabla1[[#This Row],[Precio Unit. + ITBIS]]</f>
        <v>5115</v>
      </c>
    </row>
    <row r="43" spans="1:6" s="19" customFormat="1" ht="15.75" x14ac:dyDescent="0.25">
      <c r="A43" s="21">
        <v>39</v>
      </c>
      <c r="B43" s="22" t="s">
        <v>30</v>
      </c>
      <c r="C43" s="23" t="s">
        <v>154</v>
      </c>
      <c r="D43" s="23">
        <v>1</v>
      </c>
      <c r="E43" s="24">
        <f>2652.43+477.43</f>
        <v>3129.8599999999997</v>
      </c>
      <c r="F43" s="24">
        <f>+Tabla1[[#This Row],[EXITENCIA]]*Tabla1[[#This Row],[Precio Unit. + ITBIS]]</f>
        <v>3129.8599999999997</v>
      </c>
    </row>
    <row r="44" spans="1:6" s="19" customFormat="1" ht="15.75" x14ac:dyDescent="0.25">
      <c r="A44" s="21">
        <v>40</v>
      </c>
      <c r="B44" s="22" t="s">
        <v>31</v>
      </c>
      <c r="C44" s="23" t="s">
        <v>154</v>
      </c>
      <c r="D44" s="23" t="s">
        <v>170</v>
      </c>
      <c r="E44" s="24" t="s">
        <v>131</v>
      </c>
      <c r="F44" s="24">
        <f>+Tabla1[[#This Row],[EXITENCIA]]*Tabla1[[#This Row],[Precio Unit. + ITBIS]]</f>
        <v>13875</v>
      </c>
    </row>
    <row r="45" spans="1:6" s="19" customFormat="1" ht="15.75" x14ac:dyDescent="0.25">
      <c r="A45" s="21">
        <v>41</v>
      </c>
      <c r="B45" s="22" t="s">
        <v>32</v>
      </c>
      <c r="C45" s="23" t="s">
        <v>154</v>
      </c>
      <c r="D45" s="23" t="s">
        <v>171</v>
      </c>
      <c r="E45" s="24">
        <v>16</v>
      </c>
      <c r="F45" s="24">
        <f>+Tabla1[[#This Row],[EXITENCIA]]*Tabla1[[#This Row],[Precio Unit. + ITBIS]]</f>
        <v>608</v>
      </c>
    </row>
    <row r="46" spans="1:6" s="19" customFormat="1" ht="15.75" x14ac:dyDescent="0.25">
      <c r="A46" s="21">
        <v>42</v>
      </c>
      <c r="B46" s="22" t="s">
        <v>33</v>
      </c>
      <c r="C46" s="23" t="s">
        <v>154</v>
      </c>
      <c r="D46" s="23" t="s">
        <v>128</v>
      </c>
      <c r="E46" s="24">
        <v>16</v>
      </c>
      <c r="F46" s="24">
        <f>+Tabla1[[#This Row],[EXITENCIA]]*Tabla1[[#This Row],[Precio Unit. + ITBIS]]</f>
        <v>48</v>
      </c>
    </row>
    <row r="47" spans="1:6" s="19" customFormat="1" ht="15.75" x14ac:dyDescent="0.25">
      <c r="A47" s="21">
        <v>43</v>
      </c>
      <c r="B47" s="22" t="s">
        <v>34</v>
      </c>
      <c r="C47" s="23" t="s">
        <v>154</v>
      </c>
      <c r="D47" s="23" t="s">
        <v>144</v>
      </c>
      <c r="E47" s="24">
        <v>16</v>
      </c>
      <c r="F47" s="24">
        <f>+Tabla1[[#This Row],[EXITENCIA]]*Tabla1[[#This Row],[Precio Unit. + ITBIS]]</f>
        <v>336</v>
      </c>
    </row>
    <row r="48" spans="1:6" s="19" customFormat="1" ht="15.75" x14ac:dyDescent="0.25">
      <c r="A48" s="21">
        <v>44</v>
      </c>
      <c r="B48" s="22" t="s">
        <v>35</v>
      </c>
      <c r="C48" s="23" t="s">
        <v>154</v>
      </c>
      <c r="D48" s="23" t="s">
        <v>172</v>
      </c>
      <c r="E48" s="24">
        <v>7</v>
      </c>
      <c r="F48" s="24">
        <f>+Tabla1[[#This Row],[EXITENCIA]]*Tabla1[[#This Row],[Precio Unit. + ITBIS]]</f>
        <v>371</v>
      </c>
    </row>
    <row r="49" spans="1:6" s="19" customFormat="1" ht="15.75" x14ac:dyDescent="0.25">
      <c r="A49" s="21">
        <v>45</v>
      </c>
      <c r="B49" s="22" t="s">
        <v>36</v>
      </c>
      <c r="C49" s="23" t="s">
        <v>154</v>
      </c>
      <c r="D49" s="23" t="s">
        <v>148</v>
      </c>
      <c r="E49" s="24">
        <v>370</v>
      </c>
      <c r="F49" s="24">
        <f>+Tabla1[[#This Row],[EXITENCIA]]*Tabla1[[#This Row],[Precio Unit. + ITBIS]]</f>
        <v>2590</v>
      </c>
    </row>
    <row r="50" spans="1:6" s="19" customFormat="1" ht="15.75" x14ac:dyDescent="0.25">
      <c r="A50" s="21">
        <v>46</v>
      </c>
      <c r="B50" s="22" t="s">
        <v>37</v>
      </c>
      <c r="C50" s="23" t="s">
        <v>158</v>
      </c>
      <c r="D50" s="23" t="s">
        <v>129</v>
      </c>
      <c r="E50" s="24">
        <v>250</v>
      </c>
      <c r="F50" s="24">
        <f>+Tabla1[[#This Row],[EXITENCIA]]*Tabla1[[#This Row],[Precio Unit. + ITBIS]]</f>
        <v>1000</v>
      </c>
    </row>
    <row r="51" spans="1:6" s="19" customFormat="1" ht="15.75" x14ac:dyDescent="0.25">
      <c r="A51" s="21">
        <v>47</v>
      </c>
      <c r="B51" s="22" t="s">
        <v>38</v>
      </c>
      <c r="C51" s="23" t="s">
        <v>154</v>
      </c>
      <c r="D51" s="23" t="s">
        <v>136</v>
      </c>
      <c r="E51" s="24">
        <v>60</v>
      </c>
      <c r="F51" s="24">
        <f>+Tabla1[[#This Row],[EXITENCIA]]*Tabla1[[#This Row],[Precio Unit. + ITBIS]]</f>
        <v>540</v>
      </c>
    </row>
    <row r="52" spans="1:6" s="19" customFormat="1" ht="15.75" x14ac:dyDescent="0.25">
      <c r="A52" s="21">
        <v>48</v>
      </c>
      <c r="B52" s="22" t="s">
        <v>39</v>
      </c>
      <c r="C52" s="23" t="s">
        <v>154</v>
      </c>
      <c r="D52" s="23" t="s">
        <v>133</v>
      </c>
      <c r="E52" s="24">
        <v>16.95</v>
      </c>
      <c r="F52" s="24">
        <f>+Tabla1[[#This Row],[EXITENCIA]]*Tabla1[[#This Row],[Precio Unit. + ITBIS]]</f>
        <v>169.5</v>
      </c>
    </row>
    <row r="53" spans="1:6" s="19" customFormat="1" ht="15.75" x14ac:dyDescent="0.25">
      <c r="A53" s="21">
        <v>49</v>
      </c>
      <c r="B53" s="22" t="s">
        <v>40</v>
      </c>
      <c r="C53" s="23" t="s">
        <v>154</v>
      </c>
      <c r="D53" s="23" t="s">
        <v>173</v>
      </c>
      <c r="E53" s="24" t="s">
        <v>127</v>
      </c>
      <c r="F53" s="24">
        <f>+Tabla1[[#This Row],[EXITENCIA]]*Tabla1[[#This Row],[Precio Unit. + ITBIS]]</f>
        <v>1290.56</v>
      </c>
    </row>
    <row r="54" spans="1:6" s="19" customFormat="1" ht="15.75" x14ac:dyDescent="0.25">
      <c r="A54" s="21">
        <v>50</v>
      </c>
      <c r="B54" s="22" t="s">
        <v>41</v>
      </c>
      <c r="C54" s="23" t="s">
        <v>154</v>
      </c>
      <c r="D54" s="23">
        <v>10</v>
      </c>
      <c r="E54" s="24">
        <v>1037.29</v>
      </c>
      <c r="F54" s="24">
        <f>+Tabla1[[#This Row],[EXITENCIA]]*Tabla1[[#This Row],[Precio Unit. + ITBIS]]</f>
        <v>10372.9</v>
      </c>
    </row>
    <row r="55" spans="1:6" s="19" customFormat="1" ht="15.75" x14ac:dyDescent="0.25">
      <c r="A55" s="21">
        <v>51</v>
      </c>
      <c r="B55" s="22" t="s">
        <v>42</v>
      </c>
      <c r="C55" s="23" t="s">
        <v>154</v>
      </c>
      <c r="D55" s="23" t="s">
        <v>174</v>
      </c>
      <c r="E55" s="24">
        <v>12.72</v>
      </c>
      <c r="F55" s="24">
        <f>+Tabla1[[#This Row],[EXITENCIA]]*Tabla1[[#This Row],[Precio Unit. + ITBIS]]</f>
        <v>7733.76</v>
      </c>
    </row>
    <row r="56" spans="1:6" s="19" customFormat="1" ht="15.75" x14ac:dyDescent="0.25">
      <c r="A56" s="21">
        <v>52</v>
      </c>
      <c r="B56" s="22" t="s">
        <v>43</v>
      </c>
      <c r="C56" s="23" t="s">
        <v>154</v>
      </c>
      <c r="D56" s="23" t="s">
        <v>141</v>
      </c>
      <c r="E56" s="24">
        <v>210</v>
      </c>
      <c r="F56" s="24">
        <f>+Tabla1[[#This Row],[EXITENCIA]]*Tabla1[[#This Row],[Precio Unit. + ITBIS]]</f>
        <v>2520</v>
      </c>
    </row>
    <row r="57" spans="1:6" s="19" customFormat="1" ht="15.75" x14ac:dyDescent="0.25">
      <c r="A57" s="21">
        <v>53</v>
      </c>
      <c r="B57" s="22" t="s">
        <v>44</v>
      </c>
      <c r="C57" s="23" t="s">
        <v>154</v>
      </c>
      <c r="D57" s="23" t="s">
        <v>175</v>
      </c>
      <c r="E57" s="24">
        <v>108.44</v>
      </c>
      <c r="F57" s="24">
        <f>+Tabla1[[#This Row],[EXITENCIA]]*Tabla1[[#This Row],[Precio Unit. + ITBIS]]</f>
        <v>8458.32</v>
      </c>
    </row>
    <row r="58" spans="1:6" s="19" customFormat="1" ht="15.75" x14ac:dyDescent="0.25">
      <c r="A58" s="21">
        <v>55</v>
      </c>
      <c r="B58" s="22" t="s">
        <v>45</v>
      </c>
      <c r="C58" s="23" t="s">
        <v>154</v>
      </c>
      <c r="D58" s="23" t="s">
        <v>146</v>
      </c>
      <c r="E58" s="24">
        <v>42.37</v>
      </c>
      <c r="F58" s="24">
        <f>+Tabla1[[#This Row],[EXITENCIA]]*Tabla1[[#This Row],[Precio Unit. + ITBIS]]</f>
        <v>1059.25</v>
      </c>
    </row>
    <row r="59" spans="1:6" s="19" customFormat="1" ht="15.75" x14ac:dyDescent="0.25">
      <c r="A59" s="21">
        <v>56</v>
      </c>
      <c r="B59" s="22" t="s">
        <v>46</v>
      </c>
      <c r="C59" s="23" t="s">
        <v>154</v>
      </c>
      <c r="D59" s="23">
        <v>15</v>
      </c>
      <c r="E59" s="24">
        <v>40</v>
      </c>
      <c r="F59" s="24">
        <f>+Tabla1[[#This Row],[EXITENCIA]]*Tabla1[[#This Row],[Precio Unit. + ITBIS]]</f>
        <v>600</v>
      </c>
    </row>
    <row r="60" spans="1:6" s="19" customFormat="1" ht="15.75" x14ac:dyDescent="0.25">
      <c r="A60" s="21">
        <v>57</v>
      </c>
      <c r="B60" s="22" t="s">
        <v>47</v>
      </c>
      <c r="C60" s="23" t="s">
        <v>154</v>
      </c>
      <c r="D60" s="23" t="s">
        <v>176</v>
      </c>
      <c r="E60" s="24">
        <v>235</v>
      </c>
      <c r="F60" s="24">
        <f>+Tabla1[[#This Row],[EXITENCIA]]*Tabla1[[#This Row],[Precio Unit. + ITBIS]]</f>
        <v>5170</v>
      </c>
    </row>
    <row r="61" spans="1:6" s="19" customFormat="1" ht="15.75" x14ac:dyDescent="0.25">
      <c r="A61" s="21">
        <v>58</v>
      </c>
      <c r="B61" s="22" t="s">
        <v>48</v>
      </c>
      <c r="C61" s="23" t="s">
        <v>154</v>
      </c>
      <c r="D61" s="23">
        <v>20</v>
      </c>
      <c r="E61" s="24">
        <v>235</v>
      </c>
      <c r="F61" s="24">
        <f>+Tabla1[[#This Row],[EXITENCIA]]*Tabla1[[#This Row],[Precio Unit. + ITBIS]]</f>
        <v>4700</v>
      </c>
    </row>
    <row r="62" spans="1:6" s="19" customFormat="1" ht="15.75" x14ac:dyDescent="0.25">
      <c r="A62" s="21">
        <v>59</v>
      </c>
      <c r="B62" s="22" t="s">
        <v>49</v>
      </c>
      <c r="C62" s="23" t="s">
        <v>154</v>
      </c>
      <c r="D62" s="23" t="s">
        <v>134</v>
      </c>
      <c r="E62" s="24">
        <v>120</v>
      </c>
      <c r="F62" s="24">
        <f>+Tabla1[[#This Row],[EXITENCIA]]*Tabla1[[#This Row],[Precio Unit. + ITBIS]]</f>
        <v>1320</v>
      </c>
    </row>
    <row r="63" spans="1:6" s="19" customFormat="1" ht="15.75" x14ac:dyDescent="0.25">
      <c r="A63" s="21">
        <v>60</v>
      </c>
      <c r="B63" s="22" t="s">
        <v>50</v>
      </c>
      <c r="C63" s="23" t="s">
        <v>154</v>
      </c>
      <c r="D63" s="23" t="s">
        <v>140</v>
      </c>
      <c r="E63" s="24">
        <v>130</v>
      </c>
      <c r="F63" s="24">
        <f>+Tabla1[[#This Row],[EXITENCIA]]*Tabla1[[#This Row],[Precio Unit. + ITBIS]]</f>
        <v>780</v>
      </c>
    </row>
    <row r="64" spans="1:6" s="19" customFormat="1" ht="15.75" x14ac:dyDescent="0.25">
      <c r="A64" s="21">
        <v>61</v>
      </c>
      <c r="B64" s="22" t="s">
        <v>51</v>
      </c>
      <c r="C64" s="23" t="s">
        <v>154</v>
      </c>
      <c r="D64" s="23" t="s">
        <v>169</v>
      </c>
      <c r="E64" s="24">
        <v>25.42</v>
      </c>
      <c r="F64" s="24">
        <f>+Tabla1[[#This Row],[EXITENCIA]]*Tabla1[[#This Row],[Precio Unit. + ITBIS]]</f>
        <v>838.86</v>
      </c>
    </row>
    <row r="65" spans="1:6" s="19" customFormat="1" ht="15.75" x14ac:dyDescent="0.25">
      <c r="A65" s="21">
        <v>62</v>
      </c>
      <c r="B65" s="22" t="s">
        <v>52</v>
      </c>
      <c r="C65" s="23" t="s">
        <v>154</v>
      </c>
      <c r="D65" s="23" t="s">
        <v>177</v>
      </c>
      <c r="E65" s="24" t="s">
        <v>152</v>
      </c>
      <c r="F65" s="24">
        <f>+Tabla1[[#This Row],[EXITENCIA]]*Tabla1[[#This Row],[Precio Unit. + ITBIS]]</f>
        <v>77740</v>
      </c>
    </row>
    <row r="66" spans="1:6" s="19" customFormat="1" ht="15.75" x14ac:dyDescent="0.25">
      <c r="A66" s="21">
        <v>63</v>
      </c>
      <c r="B66" s="22" t="s">
        <v>53</v>
      </c>
      <c r="C66" s="23" t="s">
        <v>154</v>
      </c>
      <c r="D66" s="23" t="s">
        <v>147</v>
      </c>
      <c r="E66" s="24">
        <f>(85000+19830.51)/200</f>
        <v>524.15255000000002</v>
      </c>
      <c r="F66" s="24">
        <f>+Tabla1[[#This Row],[EXITENCIA]]*Tabla1[[#This Row],[Precio Unit. + ITBIS]]</f>
        <v>26207.627500000002</v>
      </c>
    </row>
    <row r="67" spans="1:6" s="19" customFormat="1" ht="15.75" x14ac:dyDescent="0.25">
      <c r="A67" s="21">
        <v>65</v>
      </c>
      <c r="B67" s="22" t="s">
        <v>54</v>
      </c>
      <c r="C67" s="23" t="s">
        <v>154</v>
      </c>
      <c r="D67" s="23" t="s">
        <v>140</v>
      </c>
      <c r="E67" s="24">
        <v>8</v>
      </c>
      <c r="F67" s="24">
        <f>+Tabla1[[#This Row],[EXITENCIA]]*Tabla1[[#This Row],[Precio Unit. + ITBIS]]</f>
        <v>48</v>
      </c>
    </row>
    <row r="68" spans="1:6" s="19" customFormat="1" ht="15.75" x14ac:dyDescent="0.25">
      <c r="A68" s="21">
        <v>66</v>
      </c>
      <c r="B68" s="22" t="s">
        <v>55</v>
      </c>
      <c r="C68" s="23" t="s">
        <v>156</v>
      </c>
      <c r="D68" s="23" t="s">
        <v>136</v>
      </c>
      <c r="E68" s="24">
        <v>97.46</v>
      </c>
      <c r="F68" s="24">
        <f>+Tabla1[[#This Row],[EXITENCIA]]*Tabla1[[#This Row],[Precio Unit. + ITBIS]]</f>
        <v>877.14</v>
      </c>
    </row>
    <row r="69" spans="1:6" s="19" customFormat="1" ht="15.75" x14ac:dyDescent="0.25">
      <c r="A69" s="21">
        <v>69</v>
      </c>
      <c r="B69" s="22" t="s">
        <v>56</v>
      </c>
      <c r="C69" s="23" t="s">
        <v>154</v>
      </c>
      <c r="D69" s="23" t="s">
        <v>128</v>
      </c>
      <c r="E69" s="24">
        <v>97.46</v>
      </c>
      <c r="F69" s="24">
        <f>+Tabla1[[#This Row],[EXITENCIA]]*Tabla1[[#This Row],[Precio Unit. + ITBIS]]</f>
        <v>292.38</v>
      </c>
    </row>
    <row r="70" spans="1:6" s="19" customFormat="1" ht="15.75" x14ac:dyDescent="0.25">
      <c r="A70" s="21">
        <v>70</v>
      </c>
      <c r="B70" s="22" t="s">
        <v>57</v>
      </c>
      <c r="C70" s="23" t="s">
        <v>154</v>
      </c>
      <c r="D70" s="23" t="s">
        <v>143</v>
      </c>
      <c r="E70" s="24">
        <v>588.70000000000005</v>
      </c>
      <c r="F70" s="24">
        <f>+Tabla1[[#This Row],[EXITENCIA]]*Tabla1[[#This Row],[Precio Unit. + ITBIS]]</f>
        <v>7653.1</v>
      </c>
    </row>
    <row r="71" spans="1:6" s="19" customFormat="1" ht="15.75" x14ac:dyDescent="0.25">
      <c r="A71" s="21">
        <v>71</v>
      </c>
      <c r="B71" s="22" t="s">
        <v>58</v>
      </c>
      <c r="C71" s="23" t="s">
        <v>154</v>
      </c>
      <c r="D71" s="23">
        <v>3</v>
      </c>
      <c r="E71" s="24">
        <v>585</v>
      </c>
      <c r="F71" s="24">
        <f>+Tabla1[[#This Row],[EXITENCIA]]*Tabla1[[#This Row],[Precio Unit. + ITBIS]]</f>
        <v>1755</v>
      </c>
    </row>
    <row r="72" spans="1:6" s="19" customFormat="1" ht="15.75" x14ac:dyDescent="0.25">
      <c r="A72" s="21">
        <v>72</v>
      </c>
      <c r="B72" s="22" t="s">
        <v>59</v>
      </c>
      <c r="C72" s="23" t="s">
        <v>154</v>
      </c>
      <c r="D72" s="23" t="s">
        <v>141</v>
      </c>
      <c r="E72" s="24">
        <v>588.70000000000005</v>
      </c>
      <c r="F72" s="24">
        <f>+Tabla1[[#This Row],[EXITENCIA]]*Tabla1[[#This Row],[Precio Unit. + ITBIS]]</f>
        <v>7064.4000000000005</v>
      </c>
    </row>
    <row r="73" spans="1:6" s="19" customFormat="1" ht="15.75" x14ac:dyDescent="0.25">
      <c r="A73" s="21">
        <v>73</v>
      </c>
      <c r="B73" s="22" t="s">
        <v>60</v>
      </c>
      <c r="C73" s="23" t="s">
        <v>154</v>
      </c>
      <c r="D73" s="23">
        <v>3</v>
      </c>
      <c r="E73" s="24">
        <v>585</v>
      </c>
      <c r="F73" s="24">
        <f>+Tabla1[[#This Row],[EXITENCIA]]*Tabla1[[#This Row],[Precio Unit. + ITBIS]]</f>
        <v>1755</v>
      </c>
    </row>
    <row r="74" spans="1:6" s="19" customFormat="1" ht="15.75" x14ac:dyDescent="0.25">
      <c r="A74" s="21">
        <v>74</v>
      </c>
      <c r="B74" s="22" t="s">
        <v>61</v>
      </c>
      <c r="C74" s="23" t="s">
        <v>154</v>
      </c>
      <c r="D74" s="23" t="s">
        <v>141</v>
      </c>
      <c r="E74" s="24">
        <v>588.70000000000005</v>
      </c>
      <c r="F74" s="24">
        <f>+Tabla1[[#This Row],[EXITENCIA]]*Tabla1[[#This Row],[Precio Unit. + ITBIS]]</f>
        <v>7064.4000000000005</v>
      </c>
    </row>
    <row r="75" spans="1:6" s="19" customFormat="1" ht="15.75" x14ac:dyDescent="0.25">
      <c r="A75" s="21">
        <v>75</v>
      </c>
      <c r="B75" s="22" t="s">
        <v>62</v>
      </c>
      <c r="C75" s="23" t="s">
        <v>154</v>
      </c>
      <c r="D75" s="23">
        <v>1</v>
      </c>
      <c r="E75" s="24">
        <v>585</v>
      </c>
      <c r="F75" s="24">
        <f>+Tabla1[[#This Row],[EXITENCIA]]*Tabla1[[#This Row],[Precio Unit. + ITBIS]]</f>
        <v>585</v>
      </c>
    </row>
    <row r="76" spans="1:6" s="19" customFormat="1" ht="15.75" x14ac:dyDescent="0.25">
      <c r="A76" s="21">
        <v>76</v>
      </c>
      <c r="B76" s="22" t="s">
        <v>63</v>
      </c>
      <c r="C76" s="23" t="s">
        <v>154</v>
      </c>
      <c r="D76" s="23">
        <v>3</v>
      </c>
      <c r="E76" s="24">
        <v>585</v>
      </c>
      <c r="F76" s="24">
        <f>+Tabla1[[#This Row],[EXITENCIA]]*Tabla1[[#This Row],[Precio Unit. + ITBIS]]</f>
        <v>1755</v>
      </c>
    </row>
    <row r="77" spans="1:6" s="19" customFormat="1" ht="15.75" x14ac:dyDescent="0.25">
      <c r="A77" s="21">
        <v>77</v>
      </c>
      <c r="B77" s="22" t="s">
        <v>64</v>
      </c>
      <c r="C77" s="23" t="s">
        <v>154</v>
      </c>
      <c r="D77" s="23" t="s">
        <v>143</v>
      </c>
      <c r="E77" s="24">
        <v>588.70000000000005</v>
      </c>
      <c r="F77" s="24">
        <f>+Tabla1[[#This Row],[EXITENCIA]]*Tabla1[[#This Row],[Precio Unit. + ITBIS]]</f>
        <v>7653.1</v>
      </c>
    </row>
    <row r="78" spans="1:6" s="19" customFormat="1" ht="15.75" x14ac:dyDescent="0.25">
      <c r="A78" s="21">
        <v>78</v>
      </c>
      <c r="B78" s="22" t="s">
        <v>65</v>
      </c>
      <c r="C78" s="23" t="s">
        <v>154</v>
      </c>
      <c r="D78" s="23" t="s">
        <v>133</v>
      </c>
      <c r="E78" s="24">
        <v>40</v>
      </c>
      <c r="F78" s="24">
        <f>+Tabla1[[#This Row],[EXITENCIA]]*Tabla1[[#This Row],[Precio Unit. + ITBIS]]</f>
        <v>400</v>
      </c>
    </row>
    <row r="79" spans="1:6" s="19" customFormat="1" ht="15.75" x14ac:dyDescent="0.25">
      <c r="A79" s="21">
        <v>79</v>
      </c>
      <c r="B79" s="22" t="s">
        <v>66</v>
      </c>
      <c r="C79" s="23" t="s">
        <v>154</v>
      </c>
      <c r="D79" s="23">
        <v>12</v>
      </c>
      <c r="E79" s="24">
        <v>1440.68</v>
      </c>
      <c r="F79" s="24">
        <f>+Tabla1[[#This Row],[EXITENCIA]]*Tabla1[[#This Row],[Precio Unit. + ITBIS]]</f>
        <v>17288.16</v>
      </c>
    </row>
    <row r="80" spans="1:6" s="19" customFormat="1" ht="15.75" x14ac:dyDescent="0.25">
      <c r="A80" s="21">
        <v>80</v>
      </c>
      <c r="B80" s="22" t="s">
        <v>67</v>
      </c>
      <c r="C80" s="23" t="s">
        <v>154</v>
      </c>
      <c r="D80" s="23">
        <v>8</v>
      </c>
      <c r="E80" s="24">
        <v>1440.68</v>
      </c>
      <c r="F80" s="24">
        <f>+Tabla1[[#This Row],[EXITENCIA]]*Tabla1[[#This Row],[Precio Unit. + ITBIS]]</f>
        <v>11525.44</v>
      </c>
    </row>
    <row r="81" spans="1:6" s="19" customFormat="1" ht="15.75" x14ac:dyDescent="0.25">
      <c r="A81" s="21">
        <v>81</v>
      </c>
      <c r="B81" s="22" t="s">
        <v>68</v>
      </c>
      <c r="C81" s="23" t="s">
        <v>154</v>
      </c>
      <c r="D81" s="23">
        <v>6</v>
      </c>
      <c r="E81" s="24">
        <v>12000</v>
      </c>
      <c r="F81" s="24">
        <f>+Tabla1[[#This Row],[EXITENCIA]]*Tabla1[[#This Row],[Precio Unit. + ITBIS]]</f>
        <v>72000</v>
      </c>
    </row>
    <row r="82" spans="1:6" s="19" customFormat="1" ht="15.75" x14ac:dyDescent="0.25">
      <c r="A82" s="21">
        <v>82</v>
      </c>
      <c r="B82" s="22" t="s">
        <v>69</v>
      </c>
      <c r="C82" s="23" t="s">
        <v>154</v>
      </c>
      <c r="D82" s="23">
        <v>14</v>
      </c>
      <c r="E82" s="24">
        <v>700</v>
      </c>
      <c r="F82" s="24">
        <f>+Tabla1[[#This Row],[EXITENCIA]]*Tabla1[[#This Row],[Precio Unit. + ITBIS]]</f>
        <v>9800</v>
      </c>
    </row>
    <row r="83" spans="1:6" s="19" customFormat="1" ht="15.75" x14ac:dyDescent="0.25">
      <c r="A83" s="21">
        <v>83</v>
      </c>
      <c r="B83" s="22" t="s">
        <v>70</v>
      </c>
      <c r="C83" s="23" t="s">
        <v>154</v>
      </c>
      <c r="D83" s="23">
        <v>7</v>
      </c>
      <c r="E83" s="24">
        <v>700</v>
      </c>
      <c r="F83" s="24">
        <f>+Tabla1[[#This Row],[EXITENCIA]]*Tabla1[[#This Row],[Precio Unit. + ITBIS]]</f>
        <v>4900</v>
      </c>
    </row>
    <row r="84" spans="1:6" s="19" customFormat="1" ht="15.75" x14ac:dyDescent="0.25">
      <c r="A84" s="21">
        <v>84</v>
      </c>
      <c r="B84" s="22" t="s">
        <v>71</v>
      </c>
      <c r="C84" s="23" t="s">
        <v>154</v>
      </c>
      <c r="D84" s="23">
        <v>4</v>
      </c>
      <c r="E84" s="24">
        <v>700</v>
      </c>
      <c r="F84" s="24">
        <f>+Tabla1[[#This Row],[EXITENCIA]]*Tabla1[[#This Row],[Precio Unit. + ITBIS]]</f>
        <v>2800</v>
      </c>
    </row>
    <row r="85" spans="1:6" s="19" customFormat="1" ht="15.75" x14ac:dyDescent="0.25">
      <c r="A85" s="21">
        <v>85</v>
      </c>
      <c r="B85" s="22" t="s">
        <v>72</v>
      </c>
      <c r="C85" s="23" t="s">
        <v>154</v>
      </c>
      <c r="D85" s="23" t="s">
        <v>133</v>
      </c>
      <c r="E85" s="24">
        <v>1062</v>
      </c>
      <c r="F85" s="24">
        <f>+Tabla1[[#This Row],[EXITENCIA]]*Tabla1[[#This Row],[Precio Unit. + ITBIS]]</f>
        <v>10620</v>
      </c>
    </row>
    <row r="86" spans="1:6" s="19" customFormat="1" ht="15.75" x14ac:dyDescent="0.25">
      <c r="A86" s="21">
        <v>86</v>
      </c>
      <c r="B86" s="22" t="s">
        <v>73</v>
      </c>
      <c r="C86" s="23" t="s">
        <v>154</v>
      </c>
      <c r="D86" s="23">
        <v>2</v>
      </c>
      <c r="E86" s="24">
        <v>5150</v>
      </c>
      <c r="F86" s="24">
        <f>+Tabla1[[#This Row],[EXITENCIA]]*Tabla1[[#This Row],[Precio Unit. + ITBIS]]</f>
        <v>10300</v>
      </c>
    </row>
    <row r="87" spans="1:6" s="19" customFormat="1" ht="15.75" x14ac:dyDescent="0.25">
      <c r="A87" s="21">
        <v>87</v>
      </c>
      <c r="B87" s="22" t="s">
        <v>74</v>
      </c>
      <c r="C87" s="23" t="s">
        <v>154</v>
      </c>
      <c r="D87" s="23">
        <v>2</v>
      </c>
      <c r="E87" s="24">
        <v>5150</v>
      </c>
      <c r="F87" s="24">
        <f>+Tabla1[[#This Row],[EXITENCIA]]*Tabla1[[#This Row],[Precio Unit. + ITBIS]]</f>
        <v>10300</v>
      </c>
    </row>
    <row r="88" spans="1:6" s="19" customFormat="1" ht="15.75" x14ac:dyDescent="0.25">
      <c r="A88" s="21">
        <v>88</v>
      </c>
      <c r="B88" s="22" t="s">
        <v>75</v>
      </c>
      <c r="C88" s="23" t="s">
        <v>154</v>
      </c>
      <c r="D88" s="23">
        <v>7</v>
      </c>
      <c r="E88" s="24">
        <v>1000</v>
      </c>
      <c r="F88" s="24">
        <f>+Tabla1[[#This Row],[EXITENCIA]]*Tabla1[[#This Row],[Precio Unit. + ITBIS]]</f>
        <v>7000</v>
      </c>
    </row>
    <row r="89" spans="1:6" s="19" customFormat="1" ht="15.75" x14ac:dyDescent="0.25">
      <c r="A89" s="21">
        <v>90</v>
      </c>
      <c r="B89" s="22" t="s">
        <v>76</v>
      </c>
      <c r="C89" s="23" t="s">
        <v>154</v>
      </c>
      <c r="D89" s="23">
        <v>1</v>
      </c>
      <c r="E89" s="24">
        <v>7300</v>
      </c>
      <c r="F89" s="24">
        <f>+Tabla1[[#This Row],[EXITENCIA]]*Tabla1[[#This Row],[Precio Unit. + ITBIS]]</f>
        <v>7300</v>
      </c>
    </row>
    <row r="90" spans="1:6" s="19" customFormat="1" ht="15.75" x14ac:dyDescent="0.25">
      <c r="A90" s="21">
        <v>91</v>
      </c>
      <c r="B90" s="22" t="s">
        <v>77</v>
      </c>
      <c r="C90" s="23" t="s">
        <v>154</v>
      </c>
      <c r="D90" s="23">
        <v>1</v>
      </c>
      <c r="E90" s="24">
        <v>4390</v>
      </c>
      <c r="F90" s="24">
        <f>+Tabla1[[#This Row],[EXITENCIA]]*Tabla1[[#This Row],[Precio Unit. + ITBIS]]</f>
        <v>4390</v>
      </c>
    </row>
    <row r="91" spans="1:6" s="19" customFormat="1" ht="15.75" x14ac:dyDescent="0.25">
      <c r="A91" s="21">
        <v>92</v>
      </c>
      <c r="B91" s="22" t="s">
        <v>78</v>
      </c>
      <c r="C91" s="23" t="s">
        <v>154</v>
      </c>
      <c r="D91" s="23">
        <v>2</v>
      </c>
      <c r="E91" s="24">
        <v>5150</v>
      </c>
      <c r="F91" s="24">
        <f>+Tabla1[[#This Row],[EXITENCIA]]*Tabla1[[#This Row],[Precio Unit. + ITBIS]]</f>
        <v>10300</v>
      </c>
    </row>
    <row r="92" spans="1:6" s="19" customFormat="1" ht="15.75" x14ac:dyDescent="0.25">
      <c r="A92" s="21">
        <v>93</v>
      </c>
      <c r="B92" s="22" t="s">
        <v>79</v>
      </c>
      <c r="C92" s="23" t="s">
        <v>154</v>
      </c>
      <c r="D92" s="23" t="s">
        <v>135</v>
      </c>
      <c r="E92" s="24">
        <v>106.53</v>
      </c>
      <c r="F92" s="24">
        <f>+Tabla1[[#This Row],[EXITENCIA]]*Tabla1[[#This Row],[Precio Unit. + ITBIS]]</f>
        <v>532.65</v>
      </c>
    </row>
    <row r="93" spans="1:6" s="19" customFormat="1" ht="15.75" x14ac:dyDescent="0.25">
      <c r="A93" s="21">
        <v>94</v>
      </c>
      <c r="B93" s="22" t="s">
        <v>80</v>
      </c>
      <c r="C93" s="23" t="s">
        <v>154</v>
      </c>
      <c r="D93" s="23" t="s">
        <v>148</v>
      </c>
      <c r="E93" s="24">
        <v>377.88</v>
      </c>
      <c r="F93" s="24">
        <f>+Tabla1[[#This Row],[EXITENCIA]]*Tabla1[[#This Row],[Precio Unit. + ITBIS]]</f>
        <v>2645.16</v>
      </c>
    </row>
    <row r="94" spans="1:6" s="19" customFormat="1" ht="15.75" x14ac:dyDescent="0.25">
      <c r="A94" s="21">
        <v>97</v>
      </c>
      <c r="B94" s="22" t="s">
        <v>81</v>
      </c>
      <c r="C94" s="23" t="s">
        <v>154</v>
      </c>
      <c r="D94" s="23">
        <v>10</v>
      </c>
      <c r="E94" s="24">
        <v>520</v>
      </c>
      <c r="F94" s="24">
        <f>+Tabla1[[#This Row],[EXITENCIA]]*Tabla1[[#This Row],[Precio Unit. + ITBIS]]</f>
        <v>5200</v>
      </c>
    </row>
    <row r="95" spans="1:6" s="19" customFormat="1" ht="15.75" x14ac:dyDescent="0.25">
      <c r="A95" s="21">
        <v>98</v>
      </c>
      <c r="B95" s="22" t="s">
        <v>82</v>
      </c>
      <c r="C95" s="23" t="s">
        <v>154</v>
      </c>
      <c r="D95" s="23">
        <v>5</v>
      </c>
      <c r="E95" s="24">
        <v>520</v>
      </c>
      <c r="F95" s="24">
        <f>+Tabla1[[#This Row],[EXITENCIA]]*Tabla1[[#This Row],[Precio Unit. + ITBIS]]</f>
        <v>2600</v>
      </c>
    </row>
    <row r="96" spans="1:6" s="19" customFormat="1" ht="15.75" x14ac:dyDescent="0.25">
      <c r="A96" s="21">
        <v>99</v>
      </c>
      <c r="B96" s="22" t="s">
        <v>83</v>
      </c>
      <c r="C96" s="23" t="s">
        <v>154</v>
      </c>
      <c r="D96" s="23">
        <v>4</v>
      </c>
      <c r="E96" s="24">
        <v>520</v>
      </c>
      <c r="F96" s="24">
        <f>+Tabla1[[#This Row],[EXITENCIA]]*Tabla1[[#This Row],[Precio Unit. + ITBIS]]</f>
        <v>2080</v>
      </c>
    </row>
    <row r="97" spans="1:6" s="19" customFormat="1" ht="15.75" x14ac:dyDescent="0.25">
      <c r="A97" s="21">
        <v>100</v>
      </c>
      <c r="B97" s="22" t="s">
        <v>84</v>
      </c>
      <c r="C97" s="23" t="s">
        <v>154</v>
      </c>
      <c r="D97" s="23">
        <v>1</v>
      </c>
      <c r="E97" s="24">
        <v>1039.02</v>
      </c>
      <c r="F97" s="24">
        <f>+Tabla1[[#This Row],[EXITENCIA]]*Tabla1[[#This Row],[Precio Unit. + ITBIS]]</f>
        <v>1039.02</v>
      </c>
    </row>
    <row r="98" spans="1:6" s="19" customFormat="1" ht="15.75" x14ac:dyDescent="0.25">
      <c r="A98" s="21">
        <v>101</v>
      </c>
      <c r="B98" s="22" t="s">
        <v>85</v>
      </c>
      <c r="C98" s="23" t="s">
        <v>154</v>
      </c>
      <c r="D98" s="23">
        <v>4</v>
      </c>
      <c r="E98" s="24">
        <v>1039.02</v>
      </c>
      <c r="F98" s="24">
        <f>+Tabla1[[#This Row],[EXITENCIA]]*Tabla1[[#This Row],[Precio Unit. + ITBIS]]</f>
        <v>4156.08</v>
      </c>
    </row>
    <row r="99" spans="1:6" s="19" customFormat="1" ht="15.75" x14ac:dyDescent="0.25">
      <c r="A99" s="21">
        <v>102</v>
      </c>
      <c r="B99" s="22" t="s">
        <v>86</v>
      </c>
      <c r="C99" s="23" t="s">
        <v>154</v>
      </c>
      <c r="D99" s="23">
        <v>4</v>
      </c>
      <c r="E99" s="24">
        <v>1039.02</v>
      </c>
      <c r="F99" s="24">
        <f>+Tabla1[[#This Row],[EXITENCIA]]*Tabla1[[#This Row],[Precio Unit. + ITBIS]]</f>
        <v>4156.08</v>
      </c>
    </row>
    <row r="100" spans="1:6" s="19" customFormat="1" ht="15.75" x14ac:dyDescent="0.25">
      <c r="A100" s="21">
        <v>103</v>
      </c>
      <c r="B100" s="22" t="s">
        <v>87</v>
      </c>
      <c r="C100" s="23" t="s">
        <v>154</v>
      </c>
      <c r="D100" s="23">
        <v>4</v>
      </c>
      <c r="E100" s="24">
        <v>1039.02</v>
      </c>
      <c r="F100" s="24">
        <f>+Tabla1[[#This Row],[EXITENCIA]]*Tabla1[[#This Row],[Precio Unit. + ITBIS]]</f>
        <v>4156.08</v>
      </c>
    </row>
    <row r="101" spans="1:6" s="19" customFormat="1" ht="15.75" x14ac:dyDescent="0.25">
      <c r="A101" s="21">
        <v>104</v>
      </c>
      <c r="B101" s="22" t="s">
        <v>88</v>
      </c>
      <c r="C101" s="23" t="s">
        <v>154</v>
      </c>
      <c r="D101" s="23">
        <v>4</v>
      </c>
      <c r="E101" s="24">
        <v>1290</v>
      </c>
      <c r="F101" s="24">
        <f>+Tabla1[[#This Row],[EXITENCIA]]*Tabla1[[#This Row],[Precio Unit. + ITBIS]]</f>
        <v>5160</v>
      </c>
    </row>
    <row r="102" spans="1:6" s="19" customFormat="1" ht="15.75" x14ac:dyDescent="0.25">
      <c r="A102" s="21">
        <v>105</v>
      </c>
      <c r="B102" s="22" t="s">
        <v>115</v>
      </c>
      <c r="C102" s="23" t="s">
        <v>154</v>
      </c>
      <c r="D102" s="23">
        <v>5</v>
      </c>
      <c r="E102" s="24">
        <v>4650</v>
      </c>
      <c r="F102" s="24">
        <f>+Tabla1[[#This Row],[EXITENCIA]]*Tabla1[[#This Row],[Precio Unit. + ITBIS]]</f>
        <v>23250</v>
      </c>
    </row>
    <row r="103" spans="1:6" s="19" customFormat="1" ht="15.75" x14ac:dyDescent="0.25">
      <c r="A103" s="21">
        <v>109</v>
      </c>
      <c r="B103" s="22" t="s">
        <v>114</v>
      </c>
      <c r="C103" s="23" t="s">
        <v>154</v>
      </c>
      <c r="D103" s="23">
        <v>2</v>
      </c>
      <c r="E103" s="24">
        <v>3900</v>
      </c>
      <c r="F103" s="24">
        <f>+Tabla1[[#This Row],[EXITENCIA]]*Tabla1[[#This Row],[Precio Unit. + ITBIS]]</f>
        <v>7800</v>
      </c>
    </row>
    <row r="104" spans="1:6" s="19" customFormat="1" ht="15.75" x14ac:dyDescent="0.25">
      <c r="A104" s="21">
        <v>110</v>
      </c>
      <c r="B104" s="22" t="s">
        <v>113</v>
      </c>
      <c r="C104" s="23" t="s">
        <v>154</v>
      </c>
      <c r="D104" s="23">
        <v>1</v>
      </c>
      <c r="E104" s="24">
        <v>3900</v>
      </c>
      <c r="F104" s="24">
        <f>+Tabla1[[#This Row],[EXITENCIA]]*Tabla1[[#This Row],[Precio Unit. + ITBIS]]</f>
        <v>3900</v>
      </c>
    </row>
    <row r="105" spans="1:6" s="19" customFormat="1" ht="15.75" x14ac:dyDescent="0.25">
      <c r="A105" s="21">
        <v>111</v>
      </c>
      <c r="B105" s="22" t="s">
        <v>90</v>
      </c>
      <c r="C105" s="23" t="s">
        <v>154</v>
      </c>
      <c r="D105" s="23">
        <v>20</v>
      </c>
      <c r="E105" s="24">
        <v>166</v>
      </c>
      <c r="F105" s="24">
        <f>+Tabla1[[#This Row],[EXITENCIA]]*Tabla1[[#This Row],[Precio Unit. + ITBIS]]</f>
        <v>3320</v>
      </c>
    </row>
    <row r="106" spans="1:6" s="19" customFormat="1" ht="15.75" x14ac:dyDescent="0.25">
      <c r="A106" s="21">
        <v>112</v>
      </c>
      <c r="B106" s="22" t="s">
        <v>92</v>
      </c>
      <c r="C106" s="23" t="s">
        <v>154</v>
      </c>
      <c r="D106" s="23" t="s">
        <v>130</v>
      </c>
      <c r="E106" s="24">
        <v>147.15</v>
      </c>
      <c r="F106" s="24">
        <f>+Tabla1[[#This Row],[EXITENCIA]]*Tabla1[[#This Row],[Precio Unit. + ITBIS]]</f>
        <v>1177.2</v>
      </c>
    </row>
    <row r="107" spans="1:6" s="19" customFormat="1" ht="15.75" x14ac:dyDescent="0.25">
      <c r="A107" s="21">
        <v>113</v>
      </c>
      <c r="B107" s="22" t="s">
        <v>89</v>
      </c>
      <c r="C107" s="23" t="s">
        <v>154</v>
      </c>
      <c r="D107" s="23">
        <v>94</v>
      </c>
      <c r="E107" s="24">
        <v>105</v>
      </c>
      <c r="F107" s="24">
        <f>+Tabla1[[#This Row],[EXITENCIA]]*Tabla1[[#This Row],[Precio Unit. + ITBIS]]</f>
        <v>9870</v>
      </c>
    </row>
    <row r="108" spans="1:6" s="19" customFormat="1" ht="15.75" x14ac:dyDescent="0.25">
      <c r="A108" s="21">
        <v>114</v>
      </c>
      <c r="B108" s="26" t="s">
        <v>93</v>
      </c>
      <c r="C108" s="23" t="s">
        <v>154</v>
      </c>
      <c r="D108" s="23" t="s">
        <v>130</v>
      </c>
      <c r="E108" s="24">
        <v>125</v>
      </c>
      <c r="F108" s="24">
        <f>+Tabla1[[#This Row],[EXITENCIA]]*Tabla1[[#This Row],[Precio Unit. + ITBIS]]</f>
        <v>1000</v>
      </c>
    </row>
    <row r="109" spans="1:6" s="19" customFormat="1" ht="15.75" x14ac:dyDescent="0.25">
      <c r="A109" s="21">
        <v>115</v>
      </c>
      <c r="B109" s="22" t="s">
        <v>94</v>
      </c>
      <c r="C109" s="23" t="s">
        <v>91</v>
      </c>
      <c r="D109" s="23" t="s">
        <v>138</v>
      </c>
      <c r="E109" s="24">
        <v>80.510000000000005</v>
      </c>
      <c r="F109" s="24">
        <f>+Tabla1[[#This Row],[EXITENCIA]]*Tabla1[[#This Row],[Precio Unit. + ITBIS]]</f>
        <v>161.02000000000001</v>
      </c>
    </row>
    <row r="110" spans="1:6" s="19" customFormat="1" ht="15.75" x14ac:dyDescent="0.25">
      <c r="A110" s="21">
        <v>116</v>
      </c>
      <c r="B110" s="22" t="s">
        <v>95</v>
      </c>
      <c r="C110" s="23" t="s">
        <v>91</v>
      </c>
      <c r="D110" s="23" t="s">
        <v>129</v>
      </c>
      <c r="E110" s="24">
        <v>237.29</v>
      </c>
      <c r="F110" s="24">
        <f>+Tabla1[[#This Row],[EXITENCIA]]*Tabla1[[#This Row],[Precio Unit. + ITBIS]]</f>
        <v>949.16</v>
      </c>
    </row>
    <row r="111" spans="1:6" s="19" customFormat="1" ht="15.75" x14ac:dyDescent="0.25">
      <c r="A111" s="21">
        <v>117</v>
      </c>
      <c r="B111" s="22" t="s">
        <v>112</v>
      </c>
      <c r="C111" s="23" t="s">
        <v>154</v>
      </c>
      <c r="D111" s="23">
        <v>1</v>
      </c>
      <c r="E111" s="24">
        <v>460</v>
      </c>
      <c r="F111" s="24">
        <f>+Tabla1[[#This Row],[EXITENCIA]]*Tabla1[[#This Row],[Precio Unit. + ITBIS]]</f>
        <v>460</v>
      </c>
    </row>
    <row r="112" spans="1:6" s="19" customFormat="1" ht="15.75" x14ac:dyDescent="0.25">
      <c r="A112" s="21">
        <v>118</v>
      </c>
      <c r="B112" s="22" t="s">
        <v>96</v>
      </c>
      <c r="C112" s="23" t="s">
        <v>154</v>
      </c>
      <c r="D112" s="23">
        <v>5</v>
      </c>
      <c r="E112" s="24">
        <v>675</v>
      </c>
      <c r="F112" s="24">
        <f>+Tabla1[[#This Row],[EXITENCIA]]*Tabla1[[#This Row],[Precio Unit. + ITBIS]]</f>
        <v>3375</v>
      </c>
    </row>
    <row r="113" spans="1:6" s="19" customFormat="1" ht="15.75" x14ac:dyDescent="0.25">
      <c r="A113" s="21">
        <v>120</v>
      </c>
      <c r="B113" s="22" t="s">
        <v>97</v>
      </c>
      <c r="C113" s="23" t="s">
        <v>154</v>
      </c>
      <c r="D113" s="23">
        <v>30</v>
      </c>
      <c r="E113" s="24">
        <v>30</v>
      </c>
      <c r="F113" s="24">
        <f>+Tabla1[[#This Row],[EXITENCIA]]*Tabla1[[#This Row],[Precio Unit. + ITBIS]]</f>
        <v>900</v>
      </c>
    </row>
    <row r="114" spans="1:6" s="19" customFormat="1" ht="15.75" x14ac:dyDescent="0.25">
      <c r="A114" s="21">
        <v>121</v>
      </c>
      <c r="B114" s="22" t="s">
        <v>98</v>
      </c>
      <c r="C114" s="23" t="s">
        <v>154</v>
      </c>
      <c r="D114" s="23" t="s">
        <v>128</v>
      </c>
      <c r="E114" s="24">
        <v>1000</v>
      </c>
      <c r="F114" s="24">
        <f>+Tabla1[[#This Row],[EXITENCIA]]*Tabla1[[#This Row],[Precio Unit. + ITBIS]]</f>
        <v>3000</v>
      </c>
    </row>
    <row r="115" spans="1:6" s="19" customFormat="1" ht="15.75" x14ac:dyDescent="0.25">
      <c r="A115" s="21">
        <v>122</v>
      </c>
      <c r="B115" s="22" t="s">
        <v>105</v>
      </c>
      <c r="C115" s="23" t="s">
        <v>154</v>
      </c>
      <c r="D115" s="23" t="s">
        <v>150</v>
      </c>
      <c r="E115" s="24">
        <v>75</v>
      </c>
      <c r="F115" s="24">
        <f>+Tabla1[[#This Row],[EXITENCIA]]*Tabla1[[#This Row],[Precio Unit. + ITBIS]]</f>
        <v>75</v>
      </c>
    </row>
    <row r="116" spans="1:6" s="19" customFormat="1" ht="15.75" x14ac:dyDescent="0.25">
      <c r="A116" s="21">
        <v>123</v>
      </c>
      <c r="B116" s="22" t="s">
        <v>106</v>
      </c>
      <c r="C116" s="23" t="s">
        <v>154</v>
      </c>
      <c r="D116" s="23" t="s">
        <v>138</v>
      </c>
      <c r="E116" s="24">
        <v>75</v>
      </c>
      <c r="F116" s="24">
        <f>+Tabla1[[#This Row],[EXITENCIA]]*Tabla1[[#This Row],[Precio Unit. + ITBIS]]</f>
        <v>150</v>
      </c>
    </row>
    <row r="117" spans="1:6" s="19" customFormat="1" ht="15.75" x14ac:dyDescent="0.25">
      <c r="A117" s="21">
        <v>124</v>
      </c>
      <c r="B117" s="22" t="s">
        <v>107</v>
      </c>
      <c r="C117" s="23" t="s">
        <v>154</v>
      </c>
      <c r="D117" s="23" t="s">
        <v>168</v>
      </c>
      <c r="E117" s="24">
        <v>75</v>
      </c>
      <c r="F117" s="24">
        <f>+Tabla1[[#This Row],[EXITENCIA]]*Tabla1[[#This Row],[Precio Unit. + ITBIS]]</f>
        <v>1725</v>
      </c>
    </row>
    <row r="118" spans="1:6" s="19" customFormat="1" ht="15.75" x14ac:dyDescent="0.25">
      <c r="A118" s="21">
        <v>125</v>
      </c>
      <c r="B118" s="22" t="s">
        <v>108</v>
      </c>
      <c r="C118" s="23" t="s">
        <v>154</v>
      </c>
      <c r="D118" s="23" t="s">
        <v>130</v>
      </c>
      <c r="E118" s="24">
        <v>75</v>
      </c>
      <c r="F118" s="24">
        <f>+Tabla1[[#This Row],[EXITENCIA]]*Tabla1[[#This Row],[Precio Unit. + ITBIS]]</f>
        <v>600</v>
      </c>
    </row>
    <row r="119" spans="1:6" s="19" customFormat="1" ht="15.75" x14ac:dyDescent="0.25">
      <c r="A119" s="21">
        <v>126</v>
      </c>
      <c r="B119" s="22" t="s">
        <v>109</v>
      </c>
      <c r="C119" s="23" t="s">
        <v>154</v>
      </c>
      <c r="D119" s="23">
        <v>1</v>
      </c>
      <c r="E119" s="24">
        <v>120</v>
      </c>
      <c r="F119" s="24">
        <f>+Tabla1[[#This Row],[EXITENCIA]]*Tabla1[[#This Row],[Precio Unit. + ITBIS]]</f>
        <v>120</v>
      </c>
    </row>
    <row r="120" spans="1:6" s="19" customFormat="1" ht="15.75" x14ac:dyDescent="0.25">
      <c r="A120" s="21">
        <v>128</v>
      </c>
      <c r="B120" s="28" t="s">
        <v>110</v>
      </c>
      <c r="C120" s="23" t="s">
        <v>154</v>
      </c>
      <c r="D120" s="29" t="s">
        <v>171</v>
      </c>
      <c r="E120" s="30">
        <v>35.39</v>
      </c>
      <c r="F120" s="24">
        <f>+Tabla1[[#This Row],[EXITENCIA]]*Tabla1[[#This Row],[Precio Unit. + ITBIS]]</f>
        <v>1344.82</v>
      </c>
    </row>
    <row r="121" spans="1:6" s="20" customFormat="1" ht="15.75" x14ac:dyDescent="0.25">
      <c r="A121" s="21">
        <v>129</v>
      </c>
      <c r="B121" s="28" t="s">
        <v>111</v>
      </c>
      <c r="C121" s="23" t="s">
        <v>154</v>
      </c>
      <c r="D121" s="29" t="s">
        <v>129</v>
      </c>
      <c r="E121" s="30">
        <v>109.53</v>
      </c>
      <c r="F121" s="24">
        <f>+Tabla1[[#This Row],[EXITENCIA]]*Tabla1[[#This Row],[Precio Unit. + ITBIS]]</f>
        <v>438.12</v>
      </c>
    </row>
    <row r="122" spans="1:6" s="20" customFormat="1" ht="15.75" x14ac:dyDescent="0.25">
      <c r="A122" s="21">
        <v>131</v>
      </c>
      <c r="B122" s="22" t="s">
        <v>119</v>
      </c>
      <c r="C122" s="23" t="s">
        <v>154</v>
      </c>
      <c r="D122" s="27" t="s">
        <v>150</v>
      </c>
      <c r="E122" s="24">
        <v>338.61</v>
      </c>
      <c r="F122" s="24">
        <f>+Tabla1[[#This Row],[EXITENCIA]]*Tabla1[[#This Row],[Precio Unit. + ITBIS]]</f>
        <v>338.61</v>
      </c>
    </row>
    <row r="123" spans="1:6" s="20" customFormat="1" ht="15.75" x14ac:dyDescent="0.25">
      <c r="A123" s="21">
        <v>133</v>
      </c>
      <c r="B123" s="22" t="s">
        <v>120</v>
      </c>
      <c r="C123" s="23" t="s">
        <v>154</v>
      </c>
      <c r="D123" s="31" t="s">
        <v>138</v>
      </c>
      <c r="E123" s="32">
        <v>220</v>
      </c>
      <c r="F123" s="24">
        <f>+Tabla1[[#This Row],[EXITENCIA]]*Tabla1[[#This Row],[Precio Unit. + ITBIS]]</f>
        <v>440</v>
      </c>
    </row>
    <row r="124" spans="1:6" s="20" customFormat="1" ht="15.75" x14ac:dyDescent="0.25">
      <c r="A124" s="21">
        <v>134</v>
      </c>
      <c r="B124" s="33" t="s">
        <v>121</v>
      </c>
      <c r="C124" s="23" t="s">
        <v>154</v>
      </c>
      <c r="D124" s="31">
        <v>9</v>
      </c>
      <c r="E124" s="24">
        <v>102</v>
      </c>
      <c r="F124" s="24">
        <f>+Tabla1[[#This Row],[EXITENCIA]]*Tabla1[[#This Row],[Precio Unit. + ITBIS]]</f>
        <v>918</v>
      </c>
    </row>
    <row r="125" spans="1:6" s="20" customFormat="1" ht="15.75" x14ac:dyDescent="0.25">
      <c r="A125" s="21">
        <v>135</v>
      </c>
      <c r="B125" s="33" t="s">
        <v>122</v>
      </c>
      <c r="C125" s="23" t="s">
        <v>154</v>
      </c>
      <c r="D125" s="31">
        <v>16</v>
      </c>
      <c r="E125" s="24">
        <v>111.19</v>
      </c>
      <c r="F125" s="24">
        <f>+Tabla1[[#This Row],[EXITENCIA]]*Tabla1[[#This Row],[Precio Unit. + ITBIS]]</f>
        <v>1779.04</v>
      </c>
    </row>
    <row r="126" spans="1:6" s="20" customFormat="1" ht="15.75" x14ac:dyDescent="0.25">
      <c r="A126" s="21">
        <v>136</v>
      </c>
      <c r="B126" s="33" t="s">
        <v>123</v>
      </c>
      <c r="C126" s="23" t="s">
        <v>154</v>
      </c>
      <c r="D126" s="31">
        <v>7</v>
      </c>
      <c r="E126" s="24">
        <v>81</v>
      </c>
      <c r="F126" s="24">
        <f>+Tabla1[[#This Row],[EXITENCIA]]*Tabla1[[#This Row],[Precio Unit. + ITBIS]]</f>
        <v>567</v>
      </c>
    </row>
    <row r="127" spans="1:6" s="20" customFormat="1" ht="15.75" x14ac:dyDescent="0.25">
      <c r="A127" s="21">
        <v>137</v>
      </c>
      <c r="B127" s="22" t="s">
        <v>151</v>
      </c>
      <c r="C127" s="23" t="s">
        <v>154</v>
      </c>
      <c r="D127" s="23" t="s">
        <v>138</v>
      </c>
      <c r="E127" s="24">
        <v>500</v>
      </c>
      <c r="F127" s="34">
        <f>+Tabla1[[#This Row],[EXITENCIA]]*Tabla1[[#This Row],[Precio Unit. + ITBIS]]</f>
        <v>1000</v>
      </c>
    </row>
    <row r="128" spans="1:6" ht="15.75" x14ac:dyDescent="0.25">
      <c r="A128" s="8"/>
      <c r="B128" s="15"/>
      <c r="C128" s="16"/>
      <c r="D128" s="15"/>
      <c r="E128" s="18"/>
      <c r="F128" s="17"/>
    </row>
    <row r="129" spans="1:6" x14ac:dyDescent="0.25">
      <c r="A129" s="4"/>
      <c r="B129" s="6"/>
      <c r="C129" s="5"/>
      <c r="D129" s="6"/>
      <c r="E129" s="4"/>
      <c r="F129" s="4"/>
    </row>
    <row r="130" spans="1:6" s="35" customFormat="1" ht="18.75" x14ac:dyDescent="0.3">
      <c r="A130" s="40" t="s">
        <v>118</v>
      </c>
      <c r="B130" s="36"/>
      <c r="C130" s="37"/>
      <c r="D130" s="37"/>
      <c r="E130" s="38"/>
      <c r="F130" s="39">
        <f>SUM(F9:F129)</f>
        <v>593013.24763324996</v>
      </c>
    </row>
    <row r="134" spans="1:6" x14ac:dyDescent="0.25">
      <c r="B134" s="44"/>
      <c r="D134" s="2"/>
      <c r="E134" s="45"/>
    </row>
    <row r="135" spans="1:6" x14ac:dyDescent="0.25">
      <c r="B135" s="1"/>
      <c r="C135" s="43" t="s">
        <v>104</v>
      </c>
      <c r="D135" s="43"/>
    </row>
  </sheetData>
  <mergeCells count="3">
    <mergeCell ref="A6:F6"/>
    <mergeCell ref="A7:F7"/>
    <mergeCell ref="C135:D135"/>
  </mergeCells>
  <pageMargins left="0.7" right="0.7" top="0.75" bottom="0.75" header="0.3" footer="0.3"/>
  <pageSetup fitToHeight="0" orientation="landscape" r:id="rId1"/>
  <ignoredErrors>
    <ignoredError sqref="D15 E44" numberStoredAsText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DE MES SEPTIEMBRE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2026-01-02T17:51:23Z</cp:lastPrinted>
  <dcterms:created xsi:type="dcterms:W3CDTF">2024-07-10T15:47:52Z</dcterms:created>
  <dcterms:modified xsi:type="dcterms:W3CDTF">2026-01-02T18:10:50Z</dcterms:modified>
</cp:coreProperties>
</file>