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CONTABILIDAD 1\Desktop\"/>
    </mc:Choice>
  </mc:AlternateContent>
  <xr:revisionPtr revIDLastSave="0" documentId="13_ncr:1_{C6ED39AC-CC45-4691-876C-59C523464D69}" xr6:coauthVersionLast="47" xr6:coauthVersionMax="47" xr10:uidLastSave="{00000000-0000-0000-0000-000000000000}"/>
  <bookViews>
    <workbookView xWindow="-120" yWindow="-120" windowWidth="29040" windowHeight="15840" xr2:uid="{B3BE96AE-761B-4B7C-A603-9738C0782278}"/>
  </bookViews>
  <sheets>
    <sheet name="LISTADO DE ORDENES" sheetId="1" r:id="rId1"/>
  </sheets>
  <definedNames>
    <definedName name="_xlnm.Print_Area" localSheetId="0">'LISTADO DE ORDENES'!$A$1:$I$127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78" i="1" l="1"/>
  <c r="H110" i="1"/>
  <c r="C110" i="1"/>
  <c r="D109" i="1"/>
  <c r="D108" i="1"/>
  <c r="D106" i="1"/>
  <c r="D105" i="1"/>
  <c r="D104" i="1"/>
  <c r="D103" i="1"/>
  <c r="D102" i="1"/>
  <c r="D101" i="1"/>
  <c r="D100" i="1"/>
  <c r="D99" i="1"/>
  <c r="D98" i="1"/>
  <c r="D97" i="1"/>
  <c r="D96" i="1"/>
  <c r="D95" i="1"/>
  <c r="D94" i="1"/>
  <c r="D93" i="1"/>
  <c r="D92" i="1"/>
  <c r="D91" i="1"/>
  <c r="D90" i="1"/>
  <c r="D89" i="1"/>
  <c r="I88" i="1"/>
  <c r="D88" i="1"/>
  <c r="D110" i="1" s="1"/>
  <c r="H87" i="1"/>
  <c r="D87" i="1"/>
  <c r="I82" i="1"/>
  <c r="I87" i="1" s="1"/>
  <c r="I110" i="1" s="1"/>
  <c r="I81" i="1"/>
  <c r="D107" i="1" s="1"/>
  <c r="F110" i="1" l="1"/>
</calcChain>
</file>

<file path=xl/sharedStrings.xml><?xml version="1.0" encoding="utf-8"?>
<sst xmlns="http://schemas.openxmlformats.org/spreadsheetml/2006/main" count="485" uniqueCount="284">
  <si>
    <t>Republica Dominicana</t>
  </si>
  <si>
    <t>SERVICIO NACIONAL DE SALUD</t>
  </si>
  <si>
    <t>LISTADO DE ORDENES DE COMPRAS O SERVICIOS EFECTUADAS DURANTE EL MES:  ENERO-2026</t>
  </si>
  <si>
    <r>
      <rPr>
        <b/>
        <sz val="14"/>
        <color theme="1"/>
        <rFont val="Calibri"/>
        <family val="2"/>
        <scheme val="minor"/>
      </rPr>
      <t xml:space="preserve">ESTABLECIMIENTO: Hospital Regional Ing. Luis L. Bogaert    </t>
    </r>
    <r>
      <rPr>
        <b/>
        <sz val="12"/>
        <color theme="1"/>
        <rFont val="Calibri"/>
        <family val="2"/>
        <scheme val="minor"/>
      </rPr>
      <t>REGION :     4</t>
    </r>
  </si>
  <si>
    <t>Fecha</t>
  </si>
  <si>
    <t>Referencia Proceso de Compra</t>
  </si>
  <si>
    <t>No. Orden de Compra o Servicios</t>
  </si>
  <si>
    <t>No. De Factura Fiscal NCF</t>
  </si>
  <si>
    <t>Fuente. Financ      (FR-VS)</t>
  </si>
  <si>
    <t>Beneficiario</t>
  </si>
  <si>
    <t>Rubro</t>
  </si>
  <si>
    <t>No. Cta. Objetal del Gasto</t>
  </si>
  <si>
    <t>Valor</t>
  </si>
  <si>
    <t>DAF-CD-2025-0015</t>
  </si>
  <si>
    <t>942-2025</t>
  </si>
  <si>
    <t>E450000000002</t>
  </si>
  <si>
    <t>VS</t>
  </si>
  <si>
    <t>EL PRIMO COMERCIAL</t>
  </si>
  <si>
    <t>Sum. de Electrodomést. y Televisores</t>
  </si>
  <si>
    <t>2614-01</t>
  </si>
  <si>
    <t>001-2026</t>
  </si>
  <si>
    <t>E450000006257</t>
  </si>
  <si>
    <t>INAPA</t>
  </si>
  <si>
    <t>Servicios de Agua Potable</t>
  </si>
  <si>
    <t>2217-01</t>
  </si>
  <si>
    <t>002-2026</t>
  </si>
  <si>
    <t>E450000000020</t>
  </si>
  <si>
    <t>MAO CENTRAL CONNECTIONS</t>
  </si>
  <si>
    <t>Servicios de Internet</t>
  </si>
  <si>
    <t>2215-01</t>
  </si>
  <si>
    <t>003-2026</t>
  </si>
  <si>
    <t>E450000021463</t>
  </si>
  <si>
    <t>FR</t>
  </si>
  <si>
    <t>ALTICE DOMINICANA</t>
  </si>
  <si>
    <t>Servicio de Telefono</t>
  </si>
  <si>
    <t>2213-01</t>
  </si>
  <si>
    <t>004-2026</t>
  </si>
  <si>
    <t>E450000000001</t>
  </si>
  <si>
    <t>SUPLITODO RD GAMVESA</t>
  </si>
  <si>
    <t>Alimentos</t>
  </si>
  <si>
    <t>2311-01</t>
  </si>
  <si>
    <t>005-2026</t>
  </si>
  <si>
    <t>006-2026</t>
  </si>
  <si>
    <t>E450000000718</t>
  </si>
  <si>
    <t>AGROFEN</t>
  </si>
  <si>
    <t>007-2026</t>
  </si>
  <si>
    <t>E450000000719</t>
  </si>
  <si>
    <t>008-2026</t>
  </si>
  <si>
    <t>B1500000186</t>
  </si>
  <si>
    <t>LAB. CLASSIC DENTAL(JUAN C. ADAMES</t>
  </si>
  <si>
    <t>Suministro de Odintología</t>
  </si>
  <si>
    <t>2393-01</t>
  </si>
  <si>
    <t>009-2026</t>
  </si>
  <si>
    <t>E450000000052</t>
  </si>
  <si>
    <t>MIX AIR DOMINICANA</t>
  </si>
  <si>
    <t>Suministro de Oxigeno</t>
  </si>
  <si>
    <t>2372-03</t>
  </si>
  <si>
    <t>010-2026</t>
  </si>
  <si>
    <t>B1500000191</t>
  </si>
  <si>
    <t>ABREU LANTIAGUA</t>
  </si>
  <si>
    <t>Servicios de Alimentación</t>
  </si>
  <si>
    <t>2292-01</t>
  </si>
  <si>
    <t>011-2026</t>
  </si>
  <si>
    <t>E450000000377</t>
  </si>
  <si>
    <t>MEDI-SAN</t>
  </si>
  <si>
    <t>Utiles Médico Quirúrgico y Medic</t>
  </si>
  <si>
    <t>2393-01-2341-01-2332-01</t>
  </si>
  <si>
    <t>012-2026</t>
  </si>
  <si>
    <t>E450000000204</t>
  </si>
  <si>
    <t>HEXAPAWER PHARMA</t>
  </si>
  <si>
    <t xml:space="preserve">Suministros de Medicamentos </t>
  </si>
  <si>
    <t>2341-01</t>
  </si>
  <si>
    <t>013-2026</t>
  </si>
  <si>
    <t>E450000000012</t>
  </si>
  <si>
    <t>NIFARMED</t>
  </si>
  <si>
    <t>Utiles Médico Quirúrgico</t>
  </si>
  <si>
    <t>014-2026</t>
  </si>
  <si>
    <t>E450000000413</t>
  </si>
  <si>
    <t>SEAN DOMINICAN</t>
  </si>
  <si>
    <t>015-2026</t>
  </si>
  <si>
    <t>ZEN PHARMACEUTHICAL</t>
  </si>
  <si>
    <t>016-2026</t>
  </si>
  <si>
    <t>E450000000945</t>
  </si>
  <si>
    <t>HOSPIFAR,SRL</t>
  </si>
  <si>
    <t>017-2026</t>
  </si>
  <si>
    <t>E450000000414</t>
  </si>
  <si>
    <t>018-2026</t>
  </si>
  <si>
    <t>B1500000192</t>
  </si>
  <si>
    <t>019-2026</t>
  </si>
  <si>
    <t>B1500000237</t>
  </si>
  <si>
    <t>IMPRENTA REYES CABRERA</t>
  </si>
  <si>
    <t>Suministro de Impresos</t>
  </si>
  <si>
    <t>2222-01</t>
  </si>
  <si>
    <t>020-2026</t>
  </si>
  <si>
    <t>B1500000360</t>
  </si>
  <si>
    <t>LUIS SAMUEL BALBUENA</t>
  </si>
  <si>
    <t>Alquileres</t>
  </si>
  <si>
    <t>2258-01</t>
  </si>
  <si>
    <t>021-2026</t>
  </si>
  <si>
    <t>E450000000011</t>
  </si>
  <si>
    <t>ALM GENAO( CARLOS O.GENAO)</t>
  </si>
  <si>
    <t>022-2026</t>
  </si>
  <si>
    <t>B1500000043</t>
  </si>
  <si>
    <t>CARLOS GOMEZ</t>
  </si>
  <si>
    <t>Instalaciones Eléctricas</t>
  </si>
  <si>
    <t>2271-06</t>
  </si>
  <si>
    <t>023-2026</t>
  </si>
  <si>
    <t>E450000000153</t>
  </si>
  <si>
    <t>FARMACIA ELYFIOR</t>
  </si>
  <si>
    <t>024-2026</t>
  </si>
  <si>
    <t>E450000005652</t>
  </si>
  <si>
    <t>SUED &amp; FARGESA</t>
  </si>
  <si>
    <t>Reactivos de Laboratorio</t>
  </si>
  <si>
    <t>025-2026</t>
  </si>
  <si>
    <t>E450000000197</t>
  </si>
  <si>
    <t>ALMANZAR ESTEVEZ</t>
  </si>
  <si>
    <t>026-2026</t>
  </si>
  <si>
    <t>E450000000389</t>
  </si>
  <si>
    <t>027-2026</t>
  </si>
  <si>
    <t>E450000000380</t>
  </si>
  <si>
    <t>BIO-NOVA</t>
  </si>
  <si>
    <t>Reactivos e Insumos de Laboratorio</t>
  </si>
  <si>
    <t>028-2026</t>
  </si>
  <si>
    <t>E450000009952</t>
  </si>
  <si>
    <t>BIO-NUCLEAR</t>
  </si>
  <si>
    <t>029-2026</t>
  </si>
  <si>
    <t>E450000000184</t>
  </si>
  <si>
    <t>ULTRALAB</t>
  </si>
  <si>
    <t>030-2026</t>
  </si>
  <si>
    <t>B1500002066</t>
  </si>
  <si>
    <t>STRONICS</t>
  </si>
  <si>
    <t>Suministro mensualidad Sistema</t>
  </si>
  <si>
    <t>2259-01</t>
  </si>
  <si>
    <t>031-2026</t>
  </si>
  <si>
    <t>E450000000452</t>
  </si>
  <si>
    <t>KARYBERTH TECHNOLOGY</t>
  </si>
  <si>
    <t>Suministro de Productos de Papel</t>
  </si>
  <si>
    <t>2332-01</t>
  </si>
  <si>
    <t>032-2026</t>
  </si>
  <si>
    <t>E450000000003</t>
  </si>
  <si>
    <t>Material de Limpieza y Papel</t>
  </si>
  <si>
    <t>2391-01-2332-01</t>
  </si>
  <si>
    <t>033-2026</t>
  </si>
  <si>
    <t>B1500000193</t>
  </si>
  <si>
    <t>034-2026</t>
  </si>
  <si>
    <t>E450000100828</t>
  </si>
  <si>
    <t>CLARO</t>
  </si>
  <si>
    <t>2214-01</t>
  </si>
  <si>
    <t>035-2026</t>
  </si>
  <si>
    <t>E450000100846</t>
  </si>
  <si>
    <t>036-2026</t>
  </si>
  <si>
    <t>E450000000054</t>
  </si>
  <si>
    <t>SUPERMERCADO MAEÑO</t>
  </si>
  <si>
    <t>Alimentos y Ut. De Cocina y Comedor</t>
  </si>
  <si>
    <t>2311-01-2395-01</t>
  </si>
  <si>
    <t>037-2026</t>
  </si>
  <si>
    <t>E450000000157</t>
  </si>
  <si>
    <t>038-2026</t>
  </si>
  <si>
    <t>E450000000059</t>
  </si>
  <si>
    <t>039-2026</t>
  </si>
  <si>
    <t>E450000000005</t>
  </si>
  <si>
    <t>040-2026</t>
  </si>
  <si>
    <t>PORTAL</t>
  </si>
  <si>
    <t>Portal ( Medios de Contraste)</t>
  </si>
  <si>
    <t>041-2026</t>
  </si>
  <si>
    <t>PAPEL SATINADO(PORTAL</t>
  </si>
  <si>
    <t>Portal ( Papel Satinado)</t>
  </si>
  <si>
    <t>042-2026</t>
  </si>
  <si>
    <t>B1500000018</t>
  </si>
  <si>
    <t xml:space="preserve">KENNY JOEL JIMENEZ REYES </t>
  </si>
  <si>
    <t>Sercios de Alimentación</t>
  </si>
  <si>
    <t>043-2026</t>
  </si>
  <si>
    <t>E450000000345</t>
  </si>
  <si>
    <t>LAMBDA DIAGNOSTICOS</t>
  </si>
  <si>
    <t>044-2026</t>
  </si>
  <si>
    <t>B1500000005</t>
  </si>
  <si>
    <t>DEBELL STORE,EIRL</t>
  </si>
  <si>
    <t>Utiles de Escritorios, Oficina, Inform.</t>
  </si>
  <si>
    <t>2372-06-2392-01</t>
  </si>
  <si>
    <t>045-2026</t>
  </si>
  <si>
    <t>B1500000150</t>
  </si>
  <si>
    <t>SPEEDWI  TELECOM</t>
  </si>
  <si>
    <t>046-2026</t>
  </si>
  <si>
    <t>B1500000238</t>
  </si>
  <si>
    <t>047-2026</t>
  </si>
  <si>
    <t>E450000000060</t>
  </si>
  <si>
    <t>048-2026</t>
  </si>
  <si>
    <t>E450000000619</t>
  </si>
  <si>
    <t>GRUPO FAMACEUTICO CAR-M</t>
  </si>
  <si>
    <t>049-2026</t>
  </si>
  <si>
    <t>E450000000026</t>
  </si>
  <si>
    <t>050-2026</t>
  </si>
  <si>
    <t>E450000000055</t>
  </si>
  <si>
    <t>SILVER PHARMA</t>
  </si>
  <si>
    <t>051-2026</t>
  </si>
  <si>
    <t>E450000000015</t>
  </si>
  <si>
    <t>052-2026</t>
  </si>
  <si>
    <t>E450000000404</t>
  </si>
  <si>
    <t>053-2026</t>
  </si>
  <si>
    <t>E450000000223</t>
  </si>
  <si>
    <t>054-2026</t>
  </si>
  <si>
    <t>E450000000993</t>
  </si>
  <si>
    <t xml:space="preserve">Utiles Médico Quirúrgico </t>
  </si>
  <si>
    <t>055-2026</t>
  </si>
  <si>
    <t xml:space="preserve">Portal </t>
  </si>
  <si>
    <t>056-2026</t>
  </si>
  <si>
    <t>E450000001472</t>
  </si>
  <si>
    <t>FARACH</t>
  </si>
  <si>
    <t>057-2026</t>
  </si>
  <si>
    <t>B1500000167</t>
  </si>
  <si>
    <t>LGM MULTISERVICIOS</t>
  </si>
  <si>
    <t xml:space="preserve">Servicios de Fumigación </t>
  </si>
  <si>
    <t>2285-01</t>
  </si>
  <si>
    <t>058-2026</t>
  </si>
  <si>
    <t>B1500003413</t>
  </si>
  <si>
    <t>ARCADIO ESPINAL</t>
  </si>
  <si>
    <t>Suministro de Refrigeración</t>
  </si>
  <si>
    <t>2354-01</t>
  </si>
  <si>
    <t>059-2026</t>
  </si>
  <si>
    <t>B1500001449</t>
  </si>
  <si>
    <t>AGUA FARES</t>
  </si>
  <si>
    <t>Suministro de Agua embotellada</t>
  </si>
  <si>
    <t>060-2026</t>
  </si>
  <si>
    <t>E450000000045</t>
  </si>
  <si>
    <t>ELECTROM</t>
  </si>
  <si>
    <t>Mantenimientos</t>
  </si>
  <si>
    <t>061-2026</t>
  </si>
  <si>
    <t>PORTAL ( SENSORES DE FLUJO</t>
  </si>
  <si>
    <t>062-2026</t>
  </si>
  <si>
    <t>ECO CETIOSA</t>
  </si>
  <si>
    <t>Suministro de Combustible</t>
  </si>
  <si>
    <t>2371-01-02-05</t>
  </si>
  <si>
    <t>063-2026</t>
  </si>
  <si>
    <t>Portal (Suministros de Oficinas)</t>
  </si>
  <si>
    <t>064-2026</t>
  </si>
  <si>
    <t>E450000000308</t>
  </si>
  <si>
    <t>COMBUSTIBLES DEL YUNA</t>
  </si>
  <si>
    <t>Suministro GLP</t>
  </si>
  <si>
    <t>2371-04</t>
  </si>
  <si>
    <t>065-2026</t>
  </si>
  <si>
    <t>B1500000176</t>
  </si>
  <si>
    <t>WILMIN CHAVEZ</t>
  </si>
  <si>
    <t>Suministro de Puertas</t>
  </si>
  <si>
    <t>2398-02</t>
  </si>
  <si>
    <t>066-2026</t>
  </si>
  <si>
    <t>ANULADO</t>
  </si>
  <si>
    <t>067-2026</t>
  </si>
  <si>
    <t>E450000000161</t>
  </si>
  <si>
    <t>068-2026</t>
  </si>
  <si>
    <t>E450000000162</t>
  </si>
  <si>
    <t>069-2026</t>
  </si>
  <si>
    <t>SUPER ESTACION</t>
  </si>
  <si>
    <t>070-2026</t>
  </si>
  <si>
    <t>E450000000063</t>
  </si>
  <si>
    <t>071-2026</t>
  </si>
  <si>
    <t>E450000000062</t>
  </si>
  <si>
    <t>072-2026</t>
  </si>
  <si>
    <t>B1500000164</t>
  </si>
  <si>
    <t>FERRECENTRO LIONA,EIRL</t>
  </si>
  <si>
    <t>Suministros Ferreteros</t>
  </si>
  <si>
    <t>2398-01</t>
  </si>
  <si>
    <t>Sub-Total Compras RD$</t>
  </si>
  <si>
    <t>RESUMEN DE COMPRAS o SERVICIOS POR CUENTA:</t>
  </si>
  <si>
    <t>RESUMEN DE PROCESO SEGÚN MODALIDAD:</t>
  </si>
  <si>
    <t xml:space="preserve">CUENTAS No. </t>
  </si>
  <si>
    <t>CANTIDAD</t>
  </si>
  <si>
    <t>MONTO</t>
  </si>
  <si>
    <t>TIPO</t>
  </si>
  <si>
    <t>Compra Directa</t>
  </si>
  <si>
    <t>Compra Menor</t>
  </si>
  <si>
    <t>Comparacion de precio</t>
  </si>
  <si>
    <t>2391-01</t>
  </si>
  <si>
    <t>2392-01</t>
  </si>
  <si>
    <t>2395-01</t>
  </si>
  <si>
    <t>TOTAL RESUMEN</t>
  </si>
  <si>
    <t xml:space="preserve">TOTAL COMPRAS       </t>
  </si>
  <si>
    <t>CERTIFICO CORRECTO:</t>
  </si>
  <si>
    <t>Dr. Newton Solano</t>
  </si>
  <si>
    <t>DIRECTOR</t>
  </si>
  <si>
    <t>ENC. DE COMPRAS:  Lic. Laury M. Andeliz</t>
  </si>
  <si>
    <t>Lic. Jean Flores</t>
  </si>
  <si>
    <t>ADMINISTRADOR:</t>
  </si>
  <si>
    <t>Nota 1: La referencia del proceso de compra se corresponde al #expediente del proceso</t>
  </si>
  <si>
    <t>emitido en  portal Compras y contrataciones 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</si>
</sst>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dd/mm/yyyy;@"/>
    <numFmt numFmtId="165" formatCode="_-* #,##0.00\ _€_-;\-* #,##0.00\ _€_-;_-* &quot;-&quot;??\ _€_-;_-@_-"/>
  </numFmts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Arial"/>
      <family val="2"/>
    </font>
    <font>
      <sz val="8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 wrapText="1"/>
    </xf>
    <xf numFmtId="0" fontId="1" fillId="0" borderId="2" xfId="0" applyFont="1" applyBorder="1" applyAlignment="1">
      <alignment horizontal="center" wrapText="1"/>
    </xf>
    <xf numFmtId="14" fontId="4" fillId="0" borderId="2" xfId="0" applyNumberFormat="1" applyFont="1" applyBorder="1" applyAlignment="1">
      <alignment horizontal="center"/>
    </xf>
    <xf numFmtId="0" fontId="4" fillId="0" borderId="2" xfId="0" applyFont="1" applyBorder="1" applyAlignment="1">
      <alignment horizontal="center" wrapText="1"/>
    </xf>
    <xf numFmtId="0" fontId="5" fillId="0" borderId="2" xfId="0" applyFont="1" applyBorder="1" applyAlignment="1">
      <alignment horizontal="left" wrapText="1"/>
    </xf>
    <xf numFmtId="0" fontId="4" fillId="0" borderId="2" xfId="0" applyFont="1" applyBorder="1" applyAlignment="1">
      <alignment horizontal="left"/>
    </xf>
    <xf numFmtId="0" fontId="4" fillId="0" borderId="2" xfId="0" applyFont="1" applyBorder="1" applyAlignment="1">
      <alignment horizontal="left" wrapText="1"/>
    </xf>
    <xf numFmtId="4" fontId="0" fillId="0" borderId="2" xfId="0" applyNumberFormat="1" applyBorder="1" applyAlignment="1">
      <alignment horizontal="right"/>
    </xf>
    <xf numFmtId="164" fontId="5" fillId="0" borderId="2" xfId="0" applyNumberFormat="1" applyFont="1" applyBorder="1"/>
    <xf numFmtId="0" fontId="0" fillId="0" borderId="2" xfId="0" applyBorder="1"/>
    <xf numFmtId="0" fontId="5" fillId="0" borderId="2" xfId="0" applyFont="1" applyBorder="1" applyAlignment="1">
      <alignment horizontal="left"/>
    </xf>
    <xf numFmtId="0" fontId="0" fillId="0" borderId="2" xfId="0" applyBorder="1" applyAlignment="1">
      <alignment horizontal="left"/>
    </xf>
    <xf numFmtId="0" fontId="4" fillId="0" borderId="2" xfId="0" applyFont="1" applyBorder="1"/>
    <xf numFmtId="164" fontId="5" fillId="0" borderId="2" xfId="0" applyNumberFormat="1" applyFont="1" applyBorder="1" applyAlignment="1">
      <alignment horizontal="right"/>
    </xf>
    <xf numFmtId="14" fontId="4" fillId="0" borderId="2" xfId="0" applyNumberFormat="1" applyFont="1" applyBorder="1" applyAlignment="1">
      <alignment horizontal="right"/>
    </xf>
    <xf numFmtId="0" fontId="6" fillId="2" borderId="2" xfId="0" applyFont="1" applyFill="1" applyBorder="1" applyAlignment="1">
      <alignment horizontal="left"/>
    </xf>
    <xf numFmtId="0" fontId="4" fillId="2" borderId="2" xfId="0" applyFont="1" applyFill="1" applyBorder="1" applyAlignment="1">
      <alignment horizontal="center" wrapText="1"/>
    </xf>
    <xf numFmtId="0" fontId="5" fillId="2" borderId="2" xfId="0" applyFont="1" applyFill="1" applyBorder="1" applyAlignment="1">
      <alignment horizontal="left"/>
    </xf>
    <xf numFmtId="0" fontId="5" fillId="2" borderId="2" xfId="0" applyFont="1" applyFill="1" applyBorder="1" applyAlignment="1">
      <alignment horizontal="left" wrapText="1"/>
    </xf>
    <xf numFmtId="0" fontId="7" fillId="0" borderId="2" xfId="0" applyFont="1" applyBorder="1" applyAlignment="1">
      <alignment horizontal="left"/>
    </xf>
    <xf numFmtId="0" fontId="4" fillId="0" borderId="3" xfId="0" applyFont="1" applyBorder="1"/>
    <xf numFmtId="0" fontId="7" fillId="0" borderId="2" xfId="0" applyFont="1" applyBorder="1"/>
    <xf numFmtId="0" fontId="4" fillId="0" borderId="3" xfId="0" applyFont="1" applyBorder="1" applyAlignment="1">
      <alignment horizontal="left"/>
    </xf>
    <xf numFmtId="4" fontId="8" fillId="0" borderId="2" xfId="0" applyNumberFormat="1" applyFont="1" applyBorder="1" applyAlignment="1">
      <alignment horizontal="right"/>
    </xf>
    <xf numFmtId="0" fontId="4" fillId="0" borderId="0" xfId="0" applyFont="1"/>
    <xf numFmtId="164" fontId="5" fillId="2" borderId="2" xfId="0" applyNumberFormat="1" applyFont="1" applyFill="1" applyBorder="1" applyAlignment="1">
      <alignment horizontal="right"/>
    </xf>
    <xf numFmtId="14" fontId="4" fillId="2" borderId="2" xfId="0" applyNumberFormat="1" applyFont="1" applyFill="1" applyBorder="1" applyAlignment="1">
      <alignment horizontal="right"/>
    </xf>
    <xf numFmtId="0" fontId="4" fillId="2" borderId="2" xfId="0" applyFont="1" applyFill="1" applyBorder="1" applyAlignment="1">
      <alignment horizontal="left"/>
    </xf>
    <xf numFmtId="0" fontId="0" fillId="0" borderId="2" xfId="0" applyBorder="1" applyAlignment="1">
      <alignment wrapText="1"/>
    </xf>
    <xf numFmtId="0" fontId="3" fillId="0" borderId="4" xfId="0" applyFont="1" applyBorder="1" applyAlignment="1">
      <alignment horizontal="right"/>
    </xf>
    <xf numFmtId="0" fontId="3" fillId="0" borderId="5" xfId="0" applyFont="1" applyBorder="1" applyAlignment="1">
      <alignment horizontal="right"/>
    </xf>
    <xf numFmtId="43" fontId="0" fillId="0" borderId="2" xfId="0" applyNumberFormat="1" applyBorder="1"/>
    <xf numFmtId="0" fontId="3" fillId="0" borderId="0" xfId="0" applyFont="1"/>
    <xf numFmtId="0" fontId="1" fillId="0" borderId="0" xfId="0" applyFont="1"/>
    <xf numFmtId="0" fontId="1" fillId="0" borderId="2" xfId="0" applyFont="1" applyBorder="1" applyAlignment="1">
      <alignment horizontal="center"/>
    </xf>
    <xf numFmtId="0" fontId="0" fillId="0" borderId="2" xfId="0" applyBorder="1" applyAlignment="1">
      <alignment horizontal="center"/>
    </xf>
    <xf numFmtId="4" fontId="0" fillId="0" borderId="2" xfId="0" applyNumberFormat="1" applyBorder="1"/>
    <xf numFmtId="4" fontId="0" fillId="2" borderId="2" xfId="0" applyNumberFormat="1" applyFill="1" applyBorder="1"/>
    <xf numFmtId="0" fontId="9" fillId="0" borderId="2" xfId="0" applyFont="1" applyBorder="1" applyAlignment="1">
      <alignment horizontal="center"/>
    </xf>
    <xf numFmtId="165" fontId="0" fillId="0" borderId="0" xfId="0" applyNumberFormat="1"/>
    <xf numFmtId="0" fontId="1" fillId="0" borderId="2" xfId="0" applyFont="1" applyBorder="1" applyAlignment="1">
      <alignment horizontal="right"/>
    </xf>
    <xf numFmtId="165" fontId="0" fillId="0" borderId="2" xfId="0" applyNumberFormat="1" applyBorder="1"/>
    <xf numFmtId="0" fontId="10" fillId="0" borderId="0" xfId="0" applyFont="1"/>
    <xf numFmtId="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409575</xdr:colOff>
      <xdr:row>0</xdr:row>
      <xdr:rowOff>171450</xdr:rowOff>
    </xdr:from>
    <xdr:to>
      <xdr:col>5</xdr:col>
      <xdr:colOff>1272674</xdr:colOff>
      <xdr:row>2</xdr:row>
      <xdr:rowOff>85724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DE6C387-3685-433E-8553-D8551460E0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5325" y="171450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6AE0AC-07F0-4A2D-95E4-0904301BC782}">
  <dimension ref="A1:I378"/>
  <sheetViews>
    <sheetView tabSelected="1" topLeftCell="A97" zoomScaleNormal="100" workbookViewId="0">
      <selection activeCell="F78" sqref="F78"/>
    </sheetView>
  </sheetViews>
  <sheetFormatPr baseColWidth="10" defaultRowHeight="15" x14ac:dyDescent="0.25"/>
  <cols>
    <col min="1" max="1" width="12.42578125" customWidth="1"/>
    <col min="2" max="2" width="12.85546875" customWidth="1"/>
    <col min="4" max="4" width="14.7109375" customWidth="1"/>
    <col min="5" max="5" width="10" customWidth="1"/>
    <col min="6" max="6" width="25.85546875" customWidth="1"/>
    <col min="7" max="7" width="32" customWidth="1"/>
    <col min="8" max="8" width="12.42578125" customWidth="1"/>
    <col min="9" max="9" width="18.85546875" customWidth="1"/>
  </cols>
  <sheetData>
    <row r="1" spans="1:9" x14ac:dyDescent="0.25">
      <c r="E1" s="1"/>
    </row>
    <row r="2" spans="1:9" x14ac:dyDescent="0.25">
      <c r="E2" s="1"/>
    </row>
    <row r="3" spans="1:9" x14ac:dyDescent="0.25">
      <c r="E3" s="1"/>
    </row>
    <row r="4" spans="1:9" x14ac:dyDescent="0.25">
      <c r="A4" s="2" t="s">
        <v>0</v>
      </c>
      <c r="B4" s="2"/>
      <c r="C4" s="2"/>
      <c r="D4" s="2"/>
      <c r="E4" s="2"/>
      <c r="F4" s="2"/>
      <c r="G4" s="2"/>
      <c r="H4" s="2"/>
      <c r="I4" s="2"/>
    </row>
    <row r="5" spans="1:9" ht="18.75" x14ac:dyDescent="0.3">
      <c r="A5" s="3" t="s">
        <v>1</v>
      </c>
      <c r="B5" s="3"/>
      <c r="C5" s="3"/>
      <c r="D5" s="3"/>
      <c r="E5" s="3"/>
      <c r="F5" s="3"/>
      <c r="G5" s="3"/>
      <c r="H5" s="3"/>
      <c r="I5" s="3"/>
    </row>
    <row r="6" spans="1:9" ht="18.75" x14ac:dyDescent="0.3">
      <c r="A6" s="3" t="s">
        <v>2</v>
      </c>
      <c r="B6" s="3"/>
      <c r="C6" s="3"/>
      <c r="D6" s="3"/>
      <c r="E6" s="3"/>
      <c r="F6" s="3"/>
      <c r="G6" s="3"/>
      <c r="H6" s="3"/>
      <c r="I6" s="3"/>
    </row>
    <row r="7" spans="1:9" ht="18.75" x14ac:dyDescent="0.3">
      <c r="A7" s="4" t="s">
        <v>3</v>
      </c>
      <c r="B7" s="4"/>
      <c r="C7" s="4"/>
      <c r="D7" s="4"/>
      <c r="E7" s="4"/>
      <c r="F7" s="4"/>
      <c r="G7" s="4"/>
      <c r="H7" s="4"/>
      <c r="I7" s="4"/>
    </row>
    <row r="8" spans="1:9" ht="47.25" x14ac:dyDescent="0.25">
      <c r="A8" s="5" t="s">
        <v>4</v>
      </c>
      <c r="B8" s="6" t="s">
        <v>5</v>
      </c>
      <c r="C8" s="7" t="s">
        <v>6</v>
      </c>
      <c r="D8" s="6" t="s">
        <v>7</v>
      </c>
      <c r="E8" s="6" t="s">
        <v>8</v>
      </c>
      <c r="F8" s="5" t="s">
        <v>9</v>
      </c>
      <c r="G8" s="5" t="s">
        <v>10</v>
      </c>
      <c r="H8" s="6" t="s">
        <v>11</v>
      </c>
      <c r="I8" s="5" t="s">
        <v>12</v>
      </c>
    </row>
    <row r="9" spans="1:9" ht="24.75" x14ac:dyDescent="0.25">
      <c r="A9" s="8">
        <v>46030</v>
      </c>
      <c r="B9" s="9" t="s">
        <v>13</v>
      </c>
      <c r="C9" s="10" t="s">
        <v>14</v>
      </c>
      <c r="D9" s="10" t="s">
        <v>15</v>
      </c>
      <c r="E9" s="9" t="s">
        <v>16</v>
      </c>
      <c r="F9" s="11" t="s">
        <v>17</v>
      </c>
      <c r="G9" s="11" t="s">
        <v>18</v>
      </c>
      <c r="H9" s="12" t="s">
        <v>19</v>
      </c>
      <c r="I9" s="13">
        <v>202500</v>
      </c>
    </row>
    <row r="10" spans="1:9" x14ac:dyDescent="0.25">
      <c r="A10" s="14">
        <v>46023</v>
      </c>
      <c r="B10" s="15"/>
      <c r="C10" s="16" t="s">
        <v>20</v>
      </c>
      <c r="D10" s="16" t="s">
        <v>21</v>
      </c>
      <c r="E10" s="9" t="s">
        <v>16</v>
      </c>
      <c r="F10" s="11" t="s">
        <v>22</v>
      </c>
      <c r="G10" s="11" t="s">
        <v>23</v>
      </c>
      <c r="H10" s="12" t="s">
        <v>24</v>
      </c>
      <c r="I10" s="13">
        <v>18500</v>
      </c>
    </row>
    <row r="11" spans="1:9" x14ac:dyDescent="0.25">
      <c r="A11" s="14">
        <v>46025</v>
      </c>
      <c r="B11" s="15"/>
      <c r="C11" s="16" t="s">
        <v>25</v>
      </c>
      <c r="D11" s="17" t="s">
        <v>26</v>
      </c>
      <c r="E11" s="9" t="s">
        <v>16</v>
      </c>
      <c r="F11" s="18" t="s">
        <v>27</v>
      </c>
      <c r="G11" s="11" t="s">
        <v>28</v>
      </c>
      <c r="H11" s="12" t="s">
        <v>29</v>
      </c>
      <c r="I11" s="13">
        <v>5495</v>
      </c>
    </row>
    <row r="12" spans="1:9" x14ac:dyDescent="0.25">
      <c r="A12" s="19">
        <v>46027</v>
      </c>
      <c r="B12" s="20"/>
      <c r="C12" s="10" t="s">
        <v>30</v>
      </c>
      <c r="D12" s="21" t="s">
        <v>31</v>
      </c>
      <c r="E12" s="22" t="s">
        <v>32</v>
      </c>
      <c r="F12" s="18" t="s">
        <v>33</v>
      </c>
      <c r="G12" s="11" t="s">
        <v>34</v>
      </c>
      <c r="H12" s="12" t="s">
        <v>35</v>
      </c>
      <c r="I12" s="13">
        <v>101784.8</v>
      </c>
    </row>
    <row r="13" spans="1:9" x14ac:dyDescent="0.25">
      <c r="A13" s="19">
        <v>46028</v>
      </c>
      <c r="B13" s="20"/>
      <c r="C13" s="10" t="s">
        <v>36</v>
      </c>
      <c r="D13" s="23" t="s">
        <v>37</v>
      </c>
      <c r="E13" s="9" t="s">
        <v>16</v>
      </c>
      <c r="F13" s="11" t="s">
        <v>38</v>
      </c>
      <c r="G13" s="11" t="s">
        <v>39</v>
      </c>
      <c r="H13" s="12" t="s">
        <v>40</v>
      </c>
      <c r="I13" s="13">
        <v>66857.33</v>
      </c>
    </row>
    <row r="14" spans="1:9" x14ac:dyDescent="0.25">
      <c r="A14" s="14">
        <v>46028</v>
      </c>
      <c r="B14" s="15"/>
      <c r="C14" s="16" t="s">
        <v>41</v>
      </c>
      <c r="D14" s="16" t="s">
        <v>15</v>
      </c>
      <c r="E14" s="9" t="s">
        <v>16</v>
      </c>
      <c r="F14" s="11" t="s">
        <v>38</v>
      </c>
      <c r="G14" s="11" t="s">
        <v>39</v>
      </c>
      <c r="H14" s="12" t="s">
        <v>40</v>
      </c>
      <c r="I14" s="13">
        <v>221491.86</v>
      </c>
    </row>
    <row r="15" spans="1:9" x14ac:dyDescent="0.25">
      <c r="A15" s="19">
        <v>45663</v>
      </c>
      <c r="B15" s="20"/>
      <c r="C15" s="24" t="s">
        <v>42</v>
      </c>
      <c r="D15" s="23" t="s">
        <v>43</v>
      </c>
      <c r="E15" s="9" t="s">
        <v>16</v>
      </c>
      <c r="F15" s="11" t="s">
        <v>44</v>
      </c>
      <c r="G15" s="11" t="s">
        <v>39</v>
      </c>
      <c r="H15" s="12" t="s">
        <v>40</v>
      </c>
      <c r="I15" s="13">
        <v>67050</v>
      </c>
    </row>
    <row r="16" spans="1:9" x14ac:dyDescent="0.25">
      <c r="A16" s="14">
        <v>46028</v>
      </c>
      <c r="B16" s="15"/>
      <c r="C16" s="16" t="s">
        <v>45</v>
      </c>
      <c r="D16" s="23" t="s">
        <v>46</v>
      </c>
      <c r="E16" s="9" t="s">
        <v>16</v>
      </c>
      <c r="F16" s="11" t="s">
        <v>44</v>
      </c>
      <c r="G16" s="11" t="s">
        <v>39</v>
      </c>
      <c r="H16" s="12" t="s">
        <v>40</v>
      </c>
      <c r="I16" s="13">
        <v>28560</v>
      </c>
    </row>
    <row r="17" spans="1:9" x14ac:dyDescent="0.25">
      <c r="A17" s="14">
        <v>46029</v>
      </c>
      <c r="B17" s="15"/>
      <c r="C17" s="16" t="s">
        <v>47</v>
      </c>
      <c r="D17" s="16" t="s">
        <v>48</v>
      </c>
      <c r="E17" s="9" t="s">
        <v>16</v>
      </c>
      <c r="F17" s="25" t="s">
        <v>49</v>
      </c>
      <c r="G17" s="11" t="s">
        <v>50</v>
      </c>
      <c r="H17" s="12" t="s">
        <v>51</v>
      </c>
      <c r="I17" s="13">
        <v>68850</v>
      </c>
    </row>
    <row r="18" spans="1:9" x14ac:dyDescent="0.25">
      <c r="A18" s="14">
        <v>46030</v>
      </c>
      <c r="B18" s="15"/>
      <c r="C18" s="16" t="s">
        <v>52</v>
      </c>
      <c r="D18" s="23" t="s">
        <v>53</v>
      </c>
      <c r="E18" s="9" t="s">
        <v>16</v>
      </c>
      <c r="F18" s="12" t="s">
        <v>54</v>
      </c>
      <c r="G18" s="11" t="s">
        <v>55</v>
      </c>
      <c r="H18" s="12" t="s">
        <v>56</v>
      </c>
      <c r="I18" s="13">
        <v>230500</v>
      </c>
    </row>
    <row r="19" spans="1:9" x14ac:dyDescent="0.25">
      <c r="A19" s="14">
        <v>46028</v>
      </c>
      <c r="B19" s="15"/>
      <c r="C19" s="16" t="s">
        <v>57</v>
      </c>
      <c r="D19" s="23" t="s">
        <v>58</v>
      </c>
      <c r="E19" s="9" t="s">
        <v>16</v>
      </c>
      <c r="F19" s="26" t="s">
        <v>59</v>
      </c>
      <c r="G19" s="11" t="s">
        <v>60</v>
      </c>
      <c r="H19" s="12" t="s">
        <v>61</v>
      </c>
      <c r="I19" s="13">
        <v>111746</v>
      </c>
    </row>
    <row r="20" spans="1:9" ht="24.75" x14ac:dyDescent="0.25">
      <c r="A20" s="14">
        <v>46029</v>
      </c>
      <c r="B20" s="15"/>
      <c r="C20" s="16" t="s">
        <v>62</v>
      </c>
      <c r="D20" s="16" t="s">
        <v>63</v>
      </c>
      <c r="E20" s="9" t="s">
        <v>16</v>
      </c>
      <c r="F20" s="11" t="s">
        <v>64</v>
      </c>
      <c r="G20" s="15" t="s">
        <v>65</v>
      </c>
      <c r="H20" s="12" t="s">
        <v>66</v>
      </c>
      <c r="I20" s="13">
        <v>94368</v>
      </c>
    </row>
    <row r="21" spans="1:9" x14ac:dyDescent="0.25">
      <c r="A21" s="14">
        <v>46029</v>
      </c>
      <c r="B21" s="15"/>
      <c r="C21" s="16" t="s">
        <v>67</v>
      </c>
      <c r="D21" s="17" t="s">
        <v>68</v>
      </c>
      <c r="E21" s="9" t="s">
        <v>16</v>
      </c>
      <c r="F21" s="12" t="s">
        <v>69</v>
      </c>
      <c r="G21" s="11" t="s">
        <v>70</v>
      </c>
      <c r="H21" s="12" t="s">
        <v>71</v>
      </c>
      <c r="I21" s="13">
        <v>50000</v>
      </c>
    </row>
    <row r="22" spans="1:9" x14ac:dyDescent="0.25">
      <c r="A22" s="14">
        <v>46029</v>
      </c>
      <c r="B22" s="15"/>
      <c r="C22" s="16" t="s">
        <v>72</v>
      </c>
      <c r="D22" s="16" t="s">
        <v>73</v>
      </c>
      <c r="E22" s="9" t="s">
        <v>16</v>
      </c>
      <c r="F22" s="12" t="s">
        <v>74</v>
      </c>
      <c r="G22" s="15" t="s">
        <v>75</v>
      </c>
      <c r="H22" s="12" t="s">
        <v>51</v>
      </c>
      <c r="I22" s="13">
        <v>11210</v>
      </c>
    </row>
    <row r="23" spans="1:9" x14ac:dyDescent="0.25">
      <c r="A23" s="14">
        <v>46030</v>
      </c>
      <c r="B23" s="15"/>
      <c r="C23" s="16" t="s">
        <v>76</v>
      </c>
      <c r="D23" s="16" t="s">
        <v>77</v>
      </c>
      <c r="E23" s="9" t="s">
        <v>16</v>
      </c>
      <c r="F23" s="11" t="s">
        <v>78</v>
      </c>
      <c r="G23" s="11" t="s">
        <v>70</v>
      </c>
      <c r="H23" s="12" t="s">
        <v>71</v>
      </c>
      <c r="I23" s="13">
        <v>119500</v>
      </c>
    </row>
    <row r="24" spans="1:9" x14ac:dyDescent="0.25">
      <c r="A24" s="14">
        <v>46030</v>
      </c>
      <c r="B24" s="15"/>
      <c r="C24" s="16" t="s">
        <v>79</v>
      </c>
      <c r="D24" s="16" t="s">
        <v>15</v>
      </c>
      <c r="E24" s="9" t="s">
        <v>16</v>
      </c>
      <c r="F24" s="11" t="s">
        <v>80</v>
      </c>
      <c r="G24" s="15" t="s">
        <v>75</v>
      </c>
      <c r="H24" s="12" t="s">
        <v>51</v>
      </c>
      <c r="I24" s="13">
        <v>41300</v>
      </c>
    </row>
    <row r="25" spans="1:9" x14ac:dyDescent="0.25">
      <c r="A25" s="14">
        <v>46030</v>
      </c>
      <c r="B25" s="15"/>
      <c r="C25" s="16" t="s">
        <v>81</v>
      </c>
      <c r="D25" s="17" t="s">
        <v>82</v>
      </c>
      <c r="E25" s="9" t="s">
        <v>16</v>
      </c>
      <c r="F25" s="26" t="s">
        <v>83</v>
      </c>
      <c r="G25" s="15" t="s">
        <v>75</v>
      </c>
      <c r="H25" s="12" t="s">
        <v>51</v>
      </c>
      <c r="I25" s="13">
        <v>235764</v>
      </c>
    </row>
    <row r="26" spans="1:9" x14ac:dyDescent="0.25">
      <c r="A26" s="14">
        <v>46031</v>
      </c>
      <c r="B26" s="27"/>
      <c r="C26" s="16" t="s">
        <v>84</v>
      </c>
      <c r="D26" s="16" t="s">
        <v>85</v>
      </c>
      <c r="E26" s="9" t="s">
        <v>16</v>
      </c>
      <c r="F26" s="11" t="s">
        <v>78</v>
      </c>
      <c r="G26" s="11" t="s">
        <v>70</v>
      </c>
      <c r="H26" s="12" t="s">
        <v>71</v>
      </c>
      <c r="I26" s="13">
        <v>239000</v>
      </c>
    </row>
    <row r="27" spans="1:9" x14ac:dyDescent="0.25">
      <c r="A27" s="14">
        <v>46031</v>
      </c>
      <c r="B27" s="15"/>
      <c r="C27" s="16" t="s">
        <v>86</v>
      </c>
      <c r="D27" s="17" t="s">
        <v>87</v>
      </c>
      <c r="E27" s="9" t="s">
        <v>16</v>
      </c>
      <c r="F27" s="18" t="s">
        <v>59</v>
      </c>
      <c r="G27" s="11" t="s">
        <v>60</v>
      </c>
      <c r="H27" s="12" t="s">
        <v>61</v>
      </c>
      <c r="I27" s="13">
        <v>241900</v>
      </c>
    </row>
    <row r="28" spans="1:9" x14ac:dyDescent="0.25">
      <c r="A28" s="14">
        <v>46031</v>
      </c>
      <c r="B28" s="15"/>
      <c r="C28" s="16" t="s">
        <v>88</v>
      </c>
      <c r="D28" s="16" t="s">
        <v>89</v>
      </c>
      <c r="E28" s="9" t="s">
        <v>16</v>
      </c>
      <c r="F28" s="18" t="s">
        <v>90</v>
      </c>
      <c r="G28" s="11" t="s">
        <v>91</v>
      </c>
      <c r="H28" s="12" t="s">
        <v>92</v>
      </c>
      <c r="I28" s="13">
        <v>162781</v>
      </c>
    </row>
    <row r="29" spans="1:9" x14ac:dyDescent="0.25">
      <c r="A29" s="19">
        <v>46031</v>
      </c>
      <c r="B29" s="20"/>
      <c r="C29" s="24" t="s">
        <v>93</v>
      </c>
      <c r="D29" s="23" t="s">
        <v>94</v>
      </c>
      <c r="E29" s="9" t="s">
        <v>16</v>
      </c>
      <c r="F29" s="11" t="s">
        <v>95</v>
      </c>
      <c r="G29" s="11" t="s">
        <v>96</v>
      </c>
      <c r="H29" s="12" t="s">
        <v>97</v>
      </c>
      <c r="I29" s="13">
        <v>237888</v>
      </c>
    </row>
    <row r="30" spans="1:9" x14ac:dyDescent="0.25">
      <c r="A30" s="14">
        <v>46029</v>
      </c>
      <c r="B30" s="15"/>
      <c r="C30" s="16" t="s">
        <v>98</v>
      </c>
      <c r="D30" s="23" t="s">
        <v>99</v>
      </c>
      <c r="E30" s="9" t="s">
        <v>16</v>
      </c>
      <c r="F30" s="18" t="s">
        <v>100</v>
      </c>
      <c r="G30" s="11" t="s">
        <v>39</v>
      </c>
      <c r="H30" s="12" t="s">
        <v>40</v>
      </c>
      <c r="I30" s="13">
        <v>15071</v>
      </c>
    </row>
    <row r="31" spans="1:9" x14ac:dyDescent="0.25">
      <c r="A31" s="19">
        <v>46034</v>
      </c>
      <c r="B31" s="20"/>
      <c r="C31" s="24" t="s">
        <v>101</v>
      </c>
      <c r="D31" s="23" t="s">
        <v>102</v>
      </c>
      <c r="E31" s="9" t="s">
        <v>16</v>
      </c>
      <c r="F31" s="11" t="s">
        <v>103</v>
      </c>
      <c r="G31" s="11" t="s">
        <v>104</v>
      </c>
      <c r="H31" s="12" t="s">
        <v>105</v>
      </c>
      <c r="I31" s="13">
        <v>220612.8</v>
      </c>
    </row>
    <row r="32" spans="1:9" x14ac:dyDescent="0.25">
      <c r="A32" s="19">
        <v>46036</v>
      </c>
      <c r="B32" s="20"/>
      <c r="C32" s="24" t="s">
        <v>106</v>
      </c>
      <c r="D32" s="23" t="s">
        <v>107</v>
      </c>
      <c r="E32" s="9" t="s">
        <v>16</v>
      </c>
      <c r="F32" s="28" t="s">
        <v>108</v>
      </c>
      <c r="G32" s="11" t="s">
        <v>70</v>
      </c>
      <c r="H32" s="12" t="s">
        <v>71</v>
      </c>
      <c r="I32" s="13">
        <v>9247.11</v>
      </c>
    </row>
    <row r="33" spans="1:9" x14ac:dyDescent="0.25">
      <c r="A33" s="19">
        <v>46036</v>
      </c>
      <c r="B33" s="20"/>
      <c r="C33" s="24" t="s">
        <v>109</v>
      </c>
      <c r="D33" s="23" t="s">
        <v>110</v>
      </c>
      <c r="E33" s="9" t="s">
        <v>16</v>
      </c>
      <c r="F33" s="28" t="s">
        <v>111</v>
      </c>
      <c r="G33" s="11" t="s">
        <v>112</v>
      </c>
      <c r="H33" s="12" t="s">
        <v>56</v>
      </c>
      <c r="I33" s="13">
        <v>678327.08</v>
      </c>
    </row>
    <row r="34" spans="1:9" x14ac:dyDescent="0.25">
      <c r="A34" s="19">
        <v>46036</v>
      </c>
      <c r="B34" s="20"/>
      <c r="C34" s="24" t="s">
        <v>113</v>
      </c>
      <c r="D34" s="23" t="s">
        <v>114</v>
      </c>
      <c r="E34" s="9" t="s">
        <v>16</v>
      </c>
      <c r="F34" s="28" t="s">
        <v>115</v>
      </c>
      <c r="G34" s="11" t="s">
        <v>112</v>
      </c>
      <c r="H34" s="12" t="s">
        <v>56</v>
      </c>
      <c r="I34" s="13">
        <v>517336.25</v>
      </c>
    </row>
    <row r="35" spans="1:9" x14ac:dyDescent="0.25">
      <c r="A35" s="14">
        <v>46036</v>
      </c>
      <c r="B35" s="15"/>
      <c r="C35" s="16" t="s">
        <v>116</v>
      </c>
      <c r="D35" s="17" t="s">
        <v>117</v>
      </c>
      <c r="E35" s="9" t="s">
        <v>16</v>
      </c>
      <c r="F35" s="11" t="s">
        <v>64</v>
      </c>
      <c r="G35" s="11" t="s">
        <v>112</v>
      </c>
      <c r="H35" s="12" t="s">
        <v>51</v>
      </c>
      <c r="I35" s="13">
        <v>54000</v>
      </c>
    </row>
    <row r="36" spans="1:9" x14ac:dyDescent="0.25">
      <c r="A36" s="14">
        <v>46036</v>
      </c>
      <c r="B36" s="15"/>
      <c r="C36" s="16" t="s">
        <v>118</v>
      </c>
      <c r="D36" s="17" t="s">
        <v>119</v>
      </c>
      <c r="E36" s="9" t="s">
        <v>16</v>
      </c>
      <c r="F36" s="11" t="s">
        <v>120</v>
      </c>
      <c r="G36" s="11" t="s">
        <v>121</v>
      </c>
      <c r="H36" s="12" t="s">
        <v>56</v>
      </c>
      <c r="I36" s="13">
        <v>57182</v>
      </c>
    </row>
    <row r="37" spans="1:9" x14ac:dyDescent="0.25">
      <c r="A37" s="19">
        <v>46036</v>
      </c>
      <c r="B37" s="20"/>
      <c r="C37" s="10" t="s">
        <v>122</v>
      </c>
      <c r="D37" s="21" t="s">
        <v>123</v>
      </c>
      <c r="E37" s="22" t="s">
        <v>16</v>
      </c>
      <c r="F37" s="18" t="s">
        <v>124</v>
      </c>
      <c r="G37" s="11" t="s">
        <v>121</v>
      </c>
      <c r="H37" s="12" t="s">
        <v>56</v>
      </c>
      <c r="I37" s="13">
        <v>83425.58</v>
      </c>
    </row>
    <row r="38" spans="1:9" ht="15.75" x14ac:dyDescent="0.25">
      <c r="A38" s="14">
        <v>46037</v>
      </c>
      <c r="B38" s="15"/>
      <c r="C38" s="16" t="s">
        <v>125</v>
      </c>
      <c r="D38" s="23" t="s">
        <v>126</v>
      </c>
      <c r="E38" s="9" t="s">
        <v>16</v>
      </c>
      <c r="F38" s="11" t="s">
        <v>127</v>
      </c>
      <c r="G38" s="11" t="s">
        <v>112</v>
      </c>
      <c r="H38" s="12" t="s">
        <v>56</v>
      </c>
      <c r="I38" s="29">
        <v>101775.8</v>
      </c>
    </row>
    <row r="39" spans="1:9" x14ac:dyDescent="0.25">
      <c r="A39" s="14">
        <v>45672</v>
      </c>
      <c r="B39" s="15"/>
      <c r="C39" s="23" t="s">
        <v>128</v>
      </c>
      <c r="D39" s="16" t="s">
        <v>129</v>
      </c>
      <c r="E39" s="9" t="s">
        <v>16</v>
      </c>
      <c r="F39" s="18" t="s">
        <v>130</v>
      </c>
      <c r="G39" s="11" t="s">
        <v>131</v>
      </c>
      <c r="H39" s="12" t="s">
        <v>132</v>
      </c>
      <c r="I39" s="13">
        <v>10000</v>
      </c>
    </row>
    <row r="40" spans="1:9" ht="15.75" x14ac:dyDescent="0.25">
      <c r="A40" s="14">
        <v>46037</v>
      </c>
      <c r="B40" s="15"/>
      <c r="C40" s="16" t="s">
        <v>133</v>
      </c>
      <c r="D40" s="23" t="s">
        <v>134</v>
      </c>
      <c r="E40" s="9" t="s">
        <v>16</v>
      </c>
      <c r="F40" s="26" t="s">
        <v>135</v>
      </c>
      <c r="G40" s="30" t="s">
        <v>136</v>
      </c>
      <c r="H40" s="12" t="s">
        <v>137</v>
      </c>
      <c r="I40" s="29">
        <v>2911.97</v>
      </c>
    </row>
    <row r="41" spans="1:9" ht="24.75" x14ac:dyDescent="0.25">
      <c r="A41" s="31">
        <v>46037</v>
      </c>
      <c r="B41" s="32"/>
      <c r="C41" s="24" t="s">
        <v>138</v>
      </c>
      <c r="D41" s="23" t="s">
        <v>139</v>
      </c>
      <c r="E41" s="22" t="s">
        <v>16</v>
      </c>
      <c r="F41" s="33" t="s">
        <v>38</v>
      </c>
      <c r="G41" s="33" t="s">
        <v>140</v>
      </c>
      <c r="H41" s="12" t="s">
        <v>141</v>
      </c>
      <c r="I41" s="29">
        <v>177674.27</v>
      </c>
    </row>
    <row r="42" spans="1:9" ht="15.75" x14ac:dyDescent="0.25">
      <c r="A42" s="14">
        <v>46037</v>
      </c>
      <c r="B42" s="15"/>
      <c r="C42" s="16" t="s">
        <v>142</v>
      </c>
      <c r="D42" s="23" t="s">
        <v>143</v>
      </c>
      <c r="E42" s="9" t="s">
        <v>16</v>
      </c>
      <c r="F42" s="18" t="s">
        <v>59</v>
      </c>
      <c r="G42" s="11" t="s">
        <v>60</v>
      </c>
      <c r="H42" s="12" t="s">
        <v>61</v>
      </c>
      <c r="I42" s="29">
        <v>123900</v>
      </c>
    </row>
    <row r="43" spans="1:9" x14ac:dyDescent="0.25">
      <c r="A43" s="14">
        <v>46038</v>
      </c>
      <c r="B43" s="15"/>
      <c r="C43" s="10" t="s">
        <v>144</v>
      </c>
      <c r="D43" s="16" t="s">
        <v>145</v>
      </c>
      <c r="E43" s="9" t="s">
        <v>16</v>
      </c>
      <c r="F43" s="18" t="s">
        <v>146</v>
      </c>
      <c r="G43" s="11" t="s">
        <v>34</v>
      </c>
      <c r="H43" s="12" t="s">
        <v>147</v>
      </c>
      <c r="I43" s="13">
        <v>4074.1</v>
      </c>
    </row>
    <row r="44" spans="1:9" x14ac:dyDescent="0.25">
      <c r="A44" s="19">
        <v>46038</v>
      </c>
      <c r="B44" s="20"/>
      <c r="C44" s="23" t="s">
        <v>148</v>
      </c>
      <c r="D44" s="23" t="s">
        <v>149</v>
      </c>
      <c r="E44" s="9" t="s">
        <v>16</v>
      </c>
      <c r="F44" s="18" t="s">
        <v>146</v>
      </c>
      <c r="G44" s="11" t="s">
        <v>34</v>
      </c>
      <c r="H44" s="12" t="s">
        <v>35</v>
      </c>
      <c r="I44" s="13">
        <v>12606.02</v>
      </c>
    </row>
    <row r="45" spans="1:9" ht="24.75" x14ac:dyDescent="0.25">
      <c r="A45" s="14">
        <v>46041</v>
      </c>
      <c r="B45" s="15"/>
      <c r="C45" s="16" t="s">
        <v>150</v>
      </c>
      <c r="D45" s="16" t="s">
        <v>151</v>
      </c>
      <c r="E45" s="9" t="s">
        <v>16</v>
      </c>
      <c r="F45" s="18" t="s">
        <v>152</v>
      </c>
      <c r="G45" s="11" t="s">
        <v>153</v>
      </c>
      <c r="H45" s="12" t="s">
        <v>154</v>
      </c>
      <c r="I45" s="13">
        <v>246636.74</v>
      </c>
    </row>
    <row r="46" spans="1:9" x14ac:dyDescent="0.25">
      <c r="A46" s="14">
        <v>46042</v>
      </c>
      <c r="B46" s="15"/>
      <c r="C46" s="23" t="s">
        <v>155</v>
      </c>
      <c r="D46" s="23" t="s">
        <v>156</v>
      </c>
      <c r="E46" s="9" t="s">
        <v>16</v>
      </c>
      <c r="F46" s="28" t="s">
        <v>108</v>
      </c>
      <c r="G46" s="11" t="s">
        <v>70</v>
      </c>
      <c r="H46" s="12" t="s">
        <v>71</v>
      </c>
      <c r="I46" s="13">
        <v>1929.6</v>
      </c>
    </row>
    <row r="47" spans="1:9" x14ac:dyDescent="0.25">
      <c r="A47" s="19">
        <v>46042</v>
      </c>
      <c r="B47" s="20"/>
      <c r="C47" s="10" t="s">
        <v>157</v>
      </c>
      <c r="D47" s="23" t="s">
        <v>158</v>
      </c>
      <c r="E47" s="9" t="s">
        <v>16</v>
      </c>
      <c r="F47" s="12" t="s">
        <v>54</v>
      </c>
      <c r="G47" s="11" t="s">
        <v>55</v>
      </c>
      <c r="H47" s="12" t="s">
        <v>56</v>
      </c>
      <c r="I47" s="13">
        <v>125000</v>
      </c>
    </row>
    <row r="48" spans="1:9" x14ac:dyDescent="0.25">
      <c r="A48" s="19">
        <v>46043</v>
      </c>
      <c r="B48" s="20"/>
      <c r="C48" s="24" t="s">
        <v>159</v>
      </c>
      <c r="D48" s="23" t="s">
        <v>160</v>
      </c>
      <c r="E48" s="9" t="s">
        <v>16</v>
      </c>
      <c r="F48" s="11" t="s">
        <v>38</v>
      </c>
      <c r="G48" s="11" t="s">
        <v>39</v>
      </c>
      <c r="H48" s="12" t="s">
        <v>40</v>
      </c>
      <c r="I48" s="13">
        <v>33651.47</v>
      </c>
    </row>
    <row r="49" spans="1:9" ht="15.75" x14ac:dyDescent="0.25">
      <c r="A49" s="14"/>
      <c r="B49" s="15"/>
      <c r="C49" s="16" t="s">
        <v>161</v>
      </c>
      <c r="D49" s="23"/>
      <c r="E49" s="9" t="s">
        <v>16</v>
      </c>
      <c r="F49" s="28" t="s">
        <v>162</v>
      </c>
      <c r="G49" s="11" t="s">
        <v>163</v>
      </c>
      <c r="H49" s="12"/>
      <c r="I49" s="29">
        <v>0</v>
      </c>
    </row>
    <row r="50" spans="1:9" x14ac:dyDescent="0.25">
      <c r="A50" s="14"/>
      <c r="B50" s="15"/>
      <c r="C50" s="16" t="s">
        <v>164</v>
      </c>
      <c r="D50" s="16"/>
      <c r="E50" s="9" t="s">
        <v>16</v>
      </c>
      <c r="F50" s="18" t="s">
        <v>165</v>
      </c>
      <c r="G50" s="11" t="s">
        <v>166</v>
      </c>
      <c r="H50" s="12"/>
      <c r="I50" s="13">
        <v>0</v>
      </c>
    </row>
    <row r="51" spans="1:9" ht="15.75" x14ac:dyDescent="0.25">
      <c r="A51" s="14">
        <v>46035</v>
      </c>
      <c r="B51" s="15"/>
      <c r="C51" s="16" t="s">
        <v>167</v>
      </c>
      <c r="D51" s="23" t="s">
        <v>168</v>
      </c>
      <c r="E51" s="9" t="s">
        <v>16</v>
      </c>
      <c r="F51" s="28" t="s">
        <v>169</v>
      </c>
      <c r="G51" s="11" t="s">
        <v>170</v>
      </c>
      <c r="H51" s="12" t="s">
        <v>61</v>
      </c>
      <c r="I51" s="29">
        <v>38350</v>
      </c>
    </row>
    <row r="52" spans="1:9" ht="15.75" x14ac:dyDescent="0.25">
      <c r="A52" s="14">
        <v>46041</v>
      </c>
      <c r="B52" s="15"/>
      <c r="C52" s="16" t="s">
        <v>171</v>
      </c>
      <c r="D52" s="23" t="s">
        <v>172</v>
      </c>
      <c r="E52" s="9" t="s">
        <v>16</v>
      </c>
      <c r="F52" s="28" t="s">
        <v>173</v>
      </c>
      <c r="G52" s="11" t="s">
        <v>121</v>
      </c>
      <c r="H52" s="12" t="s">
        <v>56</v>
      </c>
      <c r="I52" s="29">
        <v>87974.06</v>
      </c>
    </row>
    <row r="53" spans="1:9" ht="24.75" x14ac:dyDescent="0.25">
      <c r="A53" s="14">
        <v>46044</v>
      </c>
      <c r="B53" s="15"/>
      <c r="C53" s="16" t="s">
        <v>174</v>
      </c>
      <c r="D53" s="16" t="s">
        <v>175</v>
      </c>
      <c r="E53" s="9" t="s">
        <v>16</v>
      </c>
      <c r="F53" s="11" t="s">
        <v>176</v>
      </c>
      <c r="G53" s="30" t="s">
        <v>177</v>
      </c>
      <c r="H53" s="12" t="s">
        <v>178</v>
      </c>
      <c r="I53" s="29">
        <v>47412.84</v>
      </c>
    </row>
    <row r="54" spans="1:9" ht="15.75" x14ac:dyDescent="0.25">
      <c r="A54" s="19">
        <v>46044</v>
      </c>
      <c r="B54" s="20"/>
      <c r="C54" s="10" t="s">
        <v>179</v>
      </c>
      <c r="D54" s="23" t="s">
        <v>180</v>
      </c>
      <c r="E54" s="9" t="s">
        <v>16</v>
      </c>
      <c r="F54" s="26" t="s">
        <v>181</v>
      </c>
      <c r="G54" s="11" t="s">
        <v>28</v>
      </c>
      <c r="H54" s="12" t="s">
        <v>29</v>
      </c>
      <c r="I54" s="29">
        <v>4500</v>
      </c>
    </row>
    <row r="55" spans="1:9" ht="15.75" x14ac:dyDescent="0.25">
      <c r="A55" s="19">
        <v>46045</v>
      </c>
      <c r="B55" s="20"/>
      <c r="C55" s="10" t="s">
        <v>182</v>
      </c>
      <c r="D55" s="23" t="s">
        <v>183</v>
      </c>
      <c r="E55" s="9" t="s">
        <v>16</v>
      </c>
      <c r="F55" s="18" t="s">
        <v>90</v>
      </c>
      <c r="G55" s="11" t="s">
        <v>91</v>
      </c>
      <c r="H55" s="12" t="s">
        <v>92</v>
      </c>
      <c r="I55" s="29">
        <v>201308</v>
      </c>
    </row>
    <row r="56" spans="1:9" x14ac:dyDescent="0.25">
      <c r="A56" s="14">
        <v>46045</v>
      </c>
      <c r="B56" s="15"/>
      <c r="C56" s="16" t="s">
        <v>184</v>
      </c>
      <c r="D56" s="23" t="s">
        <v>185</v>
      </c>
      <c r="E56" s="9" t="s">
        <v>16</v>
      </c>
      <c r="F56" s="12" t="s">
        <v>54</v>
      </c>
      <c r="G56" s="11" t="s">
        <v>55</v>
      </c>
      <c r="H56" s="12" t="s">
        <v>56</v>
      </c>
      <c r="I56" s="13">
        <v>125000</v>
      </c>
    </row>
    <row r="57" spans="1:9" ht="15.75" x14ac:dyDescent="0.25">
      <c r="A57" s="19">
        <v>46044</v>
      </c>
      <c r="B57" s="20"/>
      <c r="C57" s="10" t="s">
        <v>186</v>
      </c>
      <c r="D57" s="23" t="s">
        <v>187</v>
      </c>
      <c r="E57" s="9" t="s">
        <v>16</v>
      </c>
      <c r="F57" s="11" t="s">
        <v>188</v>
      </c>
      <c r="G57" s="15" t="s">
        <v>65</v>
      </c>
      <c r="H57" s="12" t="s">
        <v>51</v>
      </c>
      <c r="I57" s="29">
        <v>147522</v>
      </c>
    </row>
    <row r="58" spans="1:9" x14ac:dyDescent="0.25">
      <c r="A58" s="14">
        <v>46044</v>
      </c>
      <c r="B58" s="15"/>
      <c r="C58" s="16" t="s">
        <v>189</v>
      </c>
      <c r="D58" s="16" t="s">
        <v>190</v>
      </c>
      <c r="E58" s="9" t="s">
        <v>16</v>
      </c>
      <c r="F58" s="18" t="s">
        <v>80</v>
      </c>
      <c r="G58" s="15" t="s">
        <v>75</v>
      </c>
      <c r="H58" s="12" t="s">
        <v>51</v>
      </c>
      <c r="I58" s="13">
        <v>12720.4</v>
      </c>
    </row>
    <row r="59" spans="1:9" x14ac:dyDescent="0.25">
      <c r="A59" s="14">
        <v>46044</v>
      </c>
      <c r="B59" s="15"/>
      <c r="C59" s="16" t="s">
        <v>191</v>
      </c>
      <c r="D59" s="23" t="s">
        <v>192</v>
      </c>
      <c r="E59" s="9" t="s">
        <v>16</v>
      </c>
      <c r="F59" s="12" t="s">
        <v>193</v>
      </c>
      <c r="G59" s="11" t="s">
        <v>70</v>
      </c>
      <c r="H59" s="12" t="s">
        <v>71</v>
      </c>
      <c r="I59" s="13">
        <v>4675</v>
      </c>
    </row>
    <row r="60" spans="1:9" x14ac:dyDescent="0.25">
      <c r="A60" s="14">
        <v>46044</v>
      </c>
      <c r="B60" s="15"/>
      <c r="C60" s="16" t="s">
        <v>194</v>
      </c>
      <c r="D60" s="23" t="s">
        <v>195</v>
      </c>
      <c r="E60" s="9" t="s">
        <v>16</v>
      </c>
      <c r="F60" s="28" t="s">
        <v>74</v>
      </c>
      <c r="G60" s="11" t="s">
        <v>70</v>
      </c>
      <c r="H60" s="12" t="s">
        <v>71</v>
      </c>
      <c r="I60" s="13">
        <v>170320</v>
      </c>
    </row>
    <row r="61" spans="1:9" x14ac:dyDescent="0.25">
      <c r="A61" s="14">
        <v>46044</v>
      </c>
      <c r="B61" s="15"/>
      <c r="C61" s="16" t="s">
        <v>196</v>
      </c>
      <c r="D61" s="23" t="s">
        <v>197</v>
      </c>
      <c r="E61" s="9" t="s">
        <v>16</v>
      </c>
      <c r="F61" s="11" t="s">
        <v>64</v>
      </c>
      <c r="G61" s="15" t="s">
        <v>75</v>
      </c>
      <c r="H61" s="12" t="s">
        <v>51</v>
      </c>
      <c r="I61" s="13">
        <v>72581</v>
      </c>
    </row>
    <row r="62" spans="1:9" x14ac:dyDescent="0.25">
      <c r="A62" s="14">
        <v>46044</v>
      </c>
      <c r="B62" s="15"/>
      <c r="C62" s="16" t="s">
        <v>198</v>
      </c>
      <c r="D62" s="16" t="s">
        <v>199</v>
      </c>
      <c r="E62" s="9" t="s">
        <v>16</v>
      </c>
      <c r="F62" s="25" t="s">
        <v>69</v>
      </c>
      <c r="G62" s="11" t="s">
        <v>70</v>
      </c>
      <c r="H62" s="12" t="s">
        <v>71</v>
      </c>
      <c r="I62" s="13">
        <v>75300</v>
      </c>
    </row>
    <row r="63" spans="1:9" x14ac:dyDescent="0.25">
      <c r="A63" s="14">
        <v>46045</v>
      </c>
      <c r="B63" s="15"/>
      <c r="C63" s="16" t="s">
        <v>200</v>
      </c>
      <c r="D63" s="23" t="s">
        <v>201</v>
      </c>
      <c r="E63" s="9" t="s">
        <v>16</v>
      </c>
      <c r="F63" s="12" t="s">
        <v>83</v>
      </c>
      <c r="G63" s="15" t="s">
        <v>202</v>
      </c>
      <c r="H63" s="12" t="s">
        <v>51</v>
      </c>
      <c r="I63" s="13">
        <v>67626</v>
      </c>
    </row>
    <row r="64" spans="1:9" x14ac:dyDescent="0.25">
      <c r="A64" s="14"/>
      <c r="B64" s="15"/>
      <c r="C64" s="16" t="s">
        <v>203</v>
      </c>
      <c r="D64" s="23"/>
      <c r="E64" s="9" t="s">
        <v>16</v>
      </c>
      <c r="F64" s="28" t="s">
        <v>162</v>
      </c>
      <c r="G64" s="11" t="s">
        <v>204</v>
      </c>
      <c r="H64" s="12"/>
      <c r="I64" s="13"/>
    </row>
    <row r="65" spans="1:9" x14ac:dyDescent="0.25">
      <c r="A65" s="14">
        <v>46045</v>
      </c>
      <c r="B65" s="15"/>
      <c r="C65" s="16" t="s">
        <v>205</v>
      </c>
      <c r="D65" s="23" t="s">
        <v>206</v>
      </c>
      <c r="E65" s="9" t="s">
        <v>16</v>
      </c>
      <c r="F65" s="26" t="s">
        <v>207</v>
      </c>
      <c r="G65" s="11" t="s">
        <v>70</v>
      </c>
      <c r="H65" s="12" t="s">
        <v>71</v>
      </c>
      <c r="I65" s="13">
        <v>81860</v>
      </c>
    </row>
    <row r="66" spans="1:9" ht="15.75" x14ac:dyDescent="0.25">
      <c r="A66" s="14">
        <v>46045</v>
      </c>
      <c r="B66" s="15"/>
      <c r="C66" s="16" t="s">
        <v>208</v>
      </c>
      <c r="D66" s="23" t="s">
        <v>209</v>
      </c>
      <c r="E66" s="9" t="s">
        <v>16</v>
      </c>
      <c r="F66" s="11" t="s">
        <v>210</v>
      </c>
      <c r="G66" s="33" t="s">
        <v>211</v>
      </c>
      <c r="H66" s="12" t="s">
        <v>212</v>
      </c>
      <c r="I66" s="29">
        <v>76700</v>
      </c>
    </row>
    <row r="67" spans="1:9" ht="15.75" x14ac:dyDescent="0.25">
      <c r="A67" s="14">
        <v>46049</v>
      </c>
      <c r="B67" s="15"/>
      <c r="C67" s="16" t="s">
        <v>213</v>
      </c>
      <c r="D67" s="16" t="s">
        <v>214</v>
      </c>
      <c r="E67" s="9" t="s">
        <v>16</v>
      </c>
      <c r="F67" s="26" t="s">
        <v>215</v>
      </c>
      <c r="G67" s="30" t="s">
        <v>216</v>
      </c>
      <c r="H67" s="12" t="s">
        <v>217</v>
      </c>
      <c r="I67" s="29">
        <v>1980</v>
      </c>
    </row>
    <row r="68" spans="1:9" ht="15.75" x14ac:dyDescent="0.25">
      <c r="A68" s="19">
        <v>46050</v>
      </c>
      <c r="B68" s="20"/>
      <c r="C68" s="23" t="s">
        <v>218</v>
      </c>
      <c r="D68" s="23" t="s">
        <v>219</v>
      </c>
      <c r="E68" s="9" t="s">
        <v>16</v>
      </c>
      <c r="F68" s="26" t="s">
        <v>220</v>
      </c>
      <c r="G68" s="11" t="s">
        <v>221</v>
      </c>
      <c r="H68" s="12" t="s">
        <v>40</v>
      </c>
      <c r="I68" s="29">
        <v>37740</v>
      </c>
    </row>
    <row r="69" spans="1:9" x14ac:dyDescent="0.25">
      <c r="A69" s="19">
        <v>46049</v>
      </c>
      <c r="B69" s="20"/>
      <c r="C69" s="24" t="s">
        <v>222</v>
      </c>
      <c r="D69" s="23" t="s">
        <v>223</v>
      </c>
      <c r="E69" s="9" t="s">
        <v>16</v>
      </c>
      <c r="F69" s="11" t="s">
        <v>224</v>
      </c>
      <c r="G69" s="11" t="s">
        <v>225</v>
      </c>
      <c r="H69" s="12" t="s">
        <v>105</v>
      </c>
      <c r="I69" s="13">
        <v>60016.13</v>
      </c>
    </row>
    <row r="70" spans="1:9" ht="15.75" x14ac:dyDescent="0.25">
      <c r="A70" s="14"/>
      <c r="B70" s="15"/>
      <c r="C70" s="16" t="s">
        <v>226</v>
      </c>
      <c r="D70" s="23"/>
      <c r="E70" s="9" t="s">
        <v>16</v>
      </c>
      <c r="F70" s="11" t="s">
        <v>162</v>
      </c>
      <c r="G70" s="11" t="s">
        <v>227</v>
      </c>
      <c r="H70" s="12"/>
      <c r="I70" s="29">
        <v>0</v>
      </c>
    </row>
    <row r="71" spans="1:9" ht="15.75" x14ac:dyDescent="0.25">
      <c r="A71" s="14">
        <v>46050</v>
      </c>
      <c r="B71" s="15"/>
      <c r="C71" s="16" t="s">
        <v>228</v>
      </c>
      <c r="D71" s="23" t="s">
        <v>158</v>
      </c>
      <c r="E71" s="9" t="s">
        <v>16</v>
      </c>
      <c r="F71" s="12" t="s">
        <v>229</v>
      </c>
      <c r="G71" s="11" t="s">
        <v>230</v>
      </c>
      <c r="H71" s="12" t="s">
        <v>231</v>
      </c>
      <c r="I71" s="29">
        <v>303320</v>
      </c>
    </row>
    <row r="72" spans="1:9" ht="15.75" x14ac:dyDescent="0.25">
      <c r="A72" s="14"/>
      <c r="B72" s="15"/>
      <c r="C72" s="16" t="s">
        <v>232</v>
      </c>
      <c r="D72" s="16"/>
      <c r="E72" s="9" t="s">
        <v>16</v>
      </c>
      <c r="F72" s="26" t="s">
        <v>162</v>
      </c>
      <c r="G72" s="30" t="s">
        <v>233</v>
      </c>
      <c r="H72" s="12"/>
      <c r="I72" s="29">
        <v>0</v>
      </c>
    </row>
    <row r="73" spans="1:9" ht="15.75" x14ac:dyDescent="0.25">
      <c r="A73" s="14">
        <v>46051</v>
      </c>
      <c r="B73" s="15"/>
      <c r="C73" s="16" t="s">
        <v>234</v>
      </c>
      <c r="D73" s="24" t="s">
        <v>235</v>
      </c>
      <c r="E73" s="9" t="s">
        <v>16</v>
      </c>
      <c r="F73" s="15" t="s">
        <v>236</v>
      </c>
      <c r="G73" s="11" t="s">
        <v>237</v>
      </c>
      <c r="H73" s="12" t="s">
        <v>238</v>
      </c>
      <c r="I73" s="29">
        <v>191173.6</v>
      </c>
    </row>
    <row r="74" spans="1:9" ht="15.75" x14ac:dyDescent="0.25">
      <c r="A74" s="14">
        <v>46051</v>
      </c>
      <c r="B74" s="15"/>
      <c r="C74" s="16" t="s">
        <v>239</v>
      </c>
      <c r="D74" s="23" t="s">
        <v>240</v>
      </c>
      <c r="E74" s="9" t="s">
        <v>16</v>
      </c>
      <c r="F74" s="28" t="s">
        <v>241</v>
      </c>
      <c r="G74" s="11" t="s">
        <v>242</v>
      </c>
      <c r="H74" s="12" t="s">
        <v>243</v>
      </c>
      <c r="I74" s="29">
        <v>55290</v>
      </c>
    </row>
    <row r="75" spans="1:9" ht="15.75" x14ac:dyDescent="0.25">
      <c r="A75" s="14"/>
      <c r="B75" s="15"/>
      <c r="C75" s="16" t="s">
        <v>244</v>
      </c>
      <c r="D75" s="16"/>
      <c r="E75" s="9" t="s">
        <v>16</v>
      </c>
      <c r="F75" s="11" t="s">
        <v>245</v>
      </c>
      <c r="G75" s="11" t="s">
        <v>245</v>
      </c>
      <c r="H75" s="12"/>
      <c r="I75" s="29">
        <v>0</v>
      </c>
    </row>
    <row r="76" spans="1:9" ht="15.75" x14ac:dyDescent="0.25">
      <c r="A76" s="19">
        <v>46052</v>
      </c>
      <c r="B76" s="20"/>
      <c r="C76" s="23" t="s">
        <v>246</v>
      </c>
      <c r="D76" s="23" t="s">
        <v>247</v>
      </c>
      <c r="E76" s="9" t="s">
        <v>16</v>
      </c>
      <c r="F76" s="26" t="s">
        <v>108</v>
      </c>
      <c r="G76" s="11" t="s">
        <v>70</v>
      </c>
      <c r="H76" s="12" t="s">
        <v>71</v>
      </c>
      <c r="I76" s="29">
        <v>1369.62</v>
      </c>
    </row>
    <row r="77" spans="1:9" ht="15.75" x14ac:dyDescent="0.25">
      <c r="A77" s="14">
        <v>46052</v>
      </c>
      <c r="B77" s="15"/>
      <c r="C77" s="16" t="s">
        <v>248</v>
      </c>
      <c r="D77" s="23" t="s">
        <v>249</v>
      </c>
      <c r="E77" s="9" t="s">
        <v>16</v>
      </c>
      <c r="F77" s="11" t="s">
        <v>108</v>
      </c>
      <c r="G77" s="11" t="s">
        <v>70</v>
      </c>
      <c r="H77" s="12" t="s">
        <v>71</v>
      </c>
      <c r="I77" s="29">
        <v>1950</v>
      </c>
    </row>
    <row r="78" spans="1:9" ht="15.75" x14ac:dyDescent="0.25">
      <c r="A78" s="14">
        <v>46052</v>
      </c>
      <c r="B78" s="15"/>
      <c r="C78" s="16" t="s">
        <v>250</v>
      </c>
      <c r="D78" s="16" t="s">
        <v>235</v>
      </c>
      <c r="E78" s="9" t="s">
        <v>16</v>
      </c>
      <c r="F78" s="12" t="s">
        <v>251</v>
      </c>
      <c r="G78" s="11" t="s">
        <v>230</v>
      </c>
      <c r="H78" s="12" t="s">
        <v>231</v>
      </c>
      <c r="I78" s="29">
        <v>111700</v>
      </c>
    </row>
    <row r="79" spans="1:9" ht="15.75" x14ac:dyDescent="0.25">
      <c r="A79" s="14">
        <v>46052</v>
      </c>
      <c r="B79" s="15"/>
      <c r="C79" s="16" t="s">
        <v>252</v>
      </c>
      <c r="D79" s="23" t="s">
        <v>253</v>
      </c>
      <c r="E79" s="9" t="s">
        <v>16</v>
      </c>
      <c r="F79" s="26" t="s">
        <v>54</v>
      </c>
      <c r="G79" s="11" t="s">
        <v>55</v>
      </c>
      <c r="H79" s="12" t="s">
        <v>56</v>
      </c>
      <c r="I79" s="29">
        <v>136500</v>
      </c>
    </row>
    <row r="80" spans="1:9" ht="15.75" x14ac:dyDescent="0.25">
      <c r="A80" s="14">
        <v>46052</v>
      </c>
      <c r="B80" s="15"/>
      <c r="C80" s="16" t="s">
        <v>254</v>
      </c>
      <c r="D80" s="23" t="s">
        <v>255</v>
      </c>
      <c r="E80" s="9" t="s">
        <v>16</v>
      </c>
      <c r="F80" s="12" t="s">
        <v>229</v>
      </c>
      <c r="G80" s="11" t="s">
        <v>230</v>
      </c>
      <c r="H80" s="12" t="s">
        <v>231</v>
      </c>
      <c r="I80" s="29">
        <v>195280</v>
      </c>
    </row>
    <row r="81" spans="1:9" ht="15.75" x14ac:dyDescent="0.25">
      <c r="A81" s="14">
        <v>46053</v>
      </c>
      <c r="B81" s="15"/>
      <c r="C81" s="16" t="s">
        <v>256</v>
      </c>
      <c r="D81" s="23" t="s">
        <v>257</v>
      </c>
      <c r="E81" s="9" t="s">
        <v>16</v>
      </c>
      <c r="F81" s="26" t="s">
        <v>258</v>
      </c>
      <c r="G81" s="30" t="s">
        <v>259</v>
      </c>
      <c r="H81" s="12" t="s">
        <v>260</v>
      </c>
      <c r="I81" s="29">
        <f>50872</f>
        <v>50872</v>
      </c>
    </row>
    <row r="82" spans="1:9" ht="15.75" x14ac:dyDescent="0.25">
      <c r="A82" s="15"/>
      <c r="B82" s="15"/>
      <c r="C82" s="15"/>
      <c r="D82" s="15"/>
      <c r="E82" s="34"/>
      <c r="F82" s="15"/>
      <c r="G82" s="35" t="s">
        <v>261</v>
      </c>
      <c r="H82" s="36"/>
      <c r="I82" s="37">
        <f>SUM(I9:I81)</f>
        <v>7393448.4299999978</v>
      </c>
    </row>
    <row r="83" spans="1:9" x14ac:dyDescent="0.25">
      <c r="E83" s="1"/>
    </row>
    <row r="84" spans="1:9" ht="15.75" x14ac:dyDescent="0.25">
      <c r="A84" s="38" t="s">
        <v>262</v>
      </c>
      <c r="B84" s="38"/>
      <c r="C84" s="38"/>
      <c r="D84" s="38"/>
      <c r="E84" s="1"/>
      <c r="G84" s="39" t="s">
        <v>263</v>
      </c>
    </row>
    <row r="85" spans="1:9" x14ac:dyDescent="0.25">
      <c r="E85" s="1"/>
    </row>
    <row r="86" spans="1:9" x14ac:dyDescent="0.25">
      <c r="A86" s="40" t="s">
        <v>264</v>
      </c>
      <c r="B86" s="40"/>
      <c r="C86" s="40" t="s">
        <v>265</v>
      </c>
      <c r="D86" s="40" t="s">
        <v>266</v>
      </c>
      <c r="E86" s="1"/>
      <c r="G86" s="40" t="s">
        <v>267</v>
      </c>
      <c r="H86" s="40" t="s">
        <v>265</v>
      </c>
      <c r="I86" s="40" t="s">
        <v>266</v>
      </c>
    </row>
    <row r="87" spans="1:9" x14ac:dyDescent="0.25">
      <c r="A87" s="15" t="s">
        <v>35</v>
      </c>
      <c r="B87" s="15"/>
      <c r="C87" s="41">
        <v>3</v>
      </c>
      <c r="D87" s="42">
        <f>I12+I43+I44</f>
        <v>118464.92000000001</v>
      </c>
      <c r="E87" s="1"/>
      <c r="G87" s="15" t="s">
        <v>268</v>
      </c>
      <c r="H87" s="15">
        <f>67-3</f>
        <v>64</v>
      </c>
      <c r="I87" s="37">
        <f>I82-I33-I34-I71</f>
        <v>5894465.0999999978</v>
      </c>
    </row>
    <row r="88" spans="1:9" x14ac:dyDescent="0.25">
      <c r="A88" s="15" t="s">
        <v>29</v>
      </c>
      <c r="B88" s="15"/>
      <c r="C88" s="41">
        <v>2</v>
      </c>
      <c r="D88" s="42">
        <f>I11+I54</f>
        <v>9995</v>
      </c>
      <c r="E88" s="1"/>
      <c r="G88" s="15" t="s">
        <v>269</v>
      </c>
      <c r="H88" s="15">
        <v>3</v>
      </c>
      <c r="I88" s="42">
        <f>I33+I34+I71</f>
        <v>1498983.33</v>
      </c>
    </row>
    <row r="89" spans="1:9" x14ac:dyDescent="0.25">
      <c r="A89" s="15" t="s">
        <v>24</v>
      </c>
      <c r="B89" s="15"/>
      <c r="C89" s="41">
        <v>1</v>
      </c>
      <c r="D89" s="42">
        <f>I10</f>
        <v>18500</v>
      </c>
      <c r="E89" s="1"/>
      <c r="G89" s="15" t="s">
        <v>270</v>
      </c>
      <c r="H89" s="15"/>
      <c r="I89" s="42">
        <v>0</v>
      </c>
    </row>
    <row r="90" spans="1:9" x14ac:dyDescent="0.25">
      <c r="A90" s="15" t="s">
        <v>92</v>
      </c>
      <c r="B90" s="15"/>
      <c r="C90" s="41">
        <v>2</v>
      </c>
      <c r="D90" s="42">
        <f>I28+I55</f>
        <v>364089</v>
      </c>
      <c r="E90" s="1"/>
      <c r="G90" s="15"/>
      <c r="H90" s="15"/>
      <c r="I90" s="15"/>
    </row>
    <row r="91" spans="1:9" x14ac:dyDescent="0.25">
      <c r="A91" s="15" t="s">
        <v>97</v>
      </c>
      <c r="B91" s="15"/>
      <c r="C91" s="41">
        <v>1</v>
      </c>
      <c r="D91" s="42">
        <f>I29</f>
        <v>237888</v>
      </c>
      <c r="E91" s="1"/>
      <c r="G91" s="15"/>
      <c r="H91" s="15"/>
      <c r="I91" s="15"/>
    </row>
    <row r="92" spans="1:9" x14ac:dyDescent="0.25">
      <c r="A92" s="15" t="s">
        <v>132</v>
      </c>
      <c r="B92" s="15"/>
      <c r="C92" s="41">
        <v>1</v>
      </c>
      <c r="D92" s="42">
        <f>I39</f>
        <v>10000</v>
      </c>
      <c r="E92" s="1"/>
      <c r="G92" s="15"/>
      <c r="H92" s="15"/>
      <c r="I92" s="15"/>
    </row>
    <row r="93" spans="1:9" x14ac:dyDescent="0.25">
      <c r="A93" s="15" t="s">
        <v>105</v>
      </c>
      <c r="B93" s="15"/>
      <c r="C93" s="41">
        <v>2</v>
      </c>
      <c r="D93" s="42">
        <f>I69+I31</f>
        <v>280628.93</v>
      </c>
      <c r="E93" s="1"/>
      <c r="G93" s="15"/>
      <c r="H93" s="15"/>
      <c r="I93" s="15"/>
    </row>
    <row r="94" spans="1:9" x14ac:dyDescent="0.25">
      <c r="A94" s="15" t="s">
        <v>212</v>
      </c>
      <c r="B94" s="15"/>
      <c r="C94" s="41">
        <v>1</v>
      </c>
      <c r="D94" s="43">
        <f>I66</f>
        <v>76700</v>
      </c>
      <c r="E94" s="1"/>
      <c r="G94" s="15"/>
      <c r="H94" s="15"/>
      <c r="I94" s="15"/>
    </row>
    <row r="95" spans="1:9" x14ac:dyDescent="0.25">
      <c r="A95" s="15" t="s">
        <v>61</v>
      </c>
      <c r="B95" s="15"/>
      <c r="C95" s="41">
        <v>4</v>
      </c>
      <c r="D95" s="42">
        <f>I19+I27+I42+I51</f>
        <v>515896</v>
      </c>
      <c r="E95" s="1"/>
      <c r="G95" s="15"/>
      <c r="H95" s="15"/>
      <c r="I95" s="15"/>
    </row>
    <row r="96" spans="1:9" x14ac:dyDescent="0.25">
      <c r="A96" s="15" t="s">
        <v>40</v>
      </c>
      <c r="B96" s="15"/>
      <c r="C96" s="41">
        <v>7</v>
      </c>
      <c r="D96" s="42">
        <f>I13+I14+I15+I16+I30+222032.5+I48+I68</f>
        <v>692454.15999999992</v>
      </c>
      <c r="E96" s="1"/>
      <c r="G96" s="15"/>
      <c r="H96" s="15"/>
      <c r="I96" s="15"/>
    </row>
    <row r="97" spans="1:9" x14ac:dyDescent="0.25">
      <c r="A97" s="15" t="s">
        <v>137</v>
      </c>
      <c r="B97" s="15"/>
      <c r="C97" s="41">
        <v>1</v>
      </c>
      <c r="D97" s="42">
        <f>28030.07+19299.73+10443+15340+I40</f>
        <v>76024.77</v>
      </c>
      <c r="E97" s="1"/>
      <c r="G97" s="15"/>
      <c r="H97" s="15"/>
      <c r="I97" s="15"/>
    </row>
    <row r="98" spans="1:9" x14ac:dyDescent="0.25">
      <c r="A98" s="15" t="s">
        <v>71</v>
      </c>
      <c r="B98" s="15"/>
      <c r="C98" s="41">
        <v>11</v>
      </c>
      <c r="D98" s="42">
        <f>16000+11250+6250+I21+I23+I26+I32+I46+I59+I60+I62+I65+I76+I77</f>
        <v>788651.33</v>
      </c>
      <c r="E98" s="1"/>
      <c r="G98" s="15"/>
      <c r="H98" s="15"/>
      <c r="I98" s="15"/>
    </row>
    <row r="99" spans="1:9" x14ac:dyDescent="0.25">
      <c r="A99" s="15" t="s">
        <v>217</v>
      </c>
      <c r="B99" s="15"/>
      <c r="C99" s="41">
        <v>1</v>
      </c>
      <c r="D99" s="42">
        <f>I67</f>
        <v>1980</v>
      </c>
      <c r="E99" s="1"/>
      <c r="G99" s="15"/>
      <c r="H99" s="15"/>
      <c r="I99" s="15"/>
    </row>
    <row r="100" spans="1:9" x14ac:dyDescent="0.25">
      <c r="A100" s="18" t="s">
        <v>231</v>
      </c>
      <c r="B100" s="15"/>
      <c r="C100" s="41">
        <v>3</v>
      </c>
      <c r="D100" s="42">
        <f>I71+I78+I80</f>
        <v>610300</v>
      </c>
      <c r="E100" s="1"/>
      <c r="G100" s="15"/>
      <c r="H100" s="15"/>
      <c r="I100" s="15"/>
    </row>
    <row r="101" spans="1:9" x14ac:dyDescent="0.25">
      <c r="A101" s="15" t="s">
        <v>238</v>
      </c>
      <c r="B101" s="15"/>
      <c r="C101" s="41">
        <v>1</v>
      </c>
      <c r="D101" s="42">
        <f>I73</f>
        <v>191173.6</v>
      </c>
      <c r="E101" s="1"/>
      <c r="G101" s="15"/>
      <c r="H101" s="15"/>
      <c r="I101" s="15"/>
    </row>
    <row r="102" spans="1:9" x14ac:dyDescent="0.25">
      <c r="A102" s="15" t="s">
        <v>56</v>
      </c>
      <c r="B102" s="15"/>
      <c r="C102" s="41">
        <v>10</v>
      </c>
      <c r="D102" s="42">
        <f>I18+I33+I34+I36+I37+I38+I47+I52+I56+I79</f>
        <v>2143020.7700000005</v>
      </c>
      <c r="E102" s="1"/>
      <c r="G102" s="15"/>
      <c r="H102" s="15"/>
      <c r="I102" s="15"/>
    </row>
    <row r="103" spans="1:9" x14ac:dyDescent="0.25">
      <c r="A103" s="15" t="s">
        <v>271</v>
      </c>
      <c r="B103" s="15"/>
      <c r="C103" s="41">
        <v>1</v>
      </c>
      <c r="D103" s="42">
        <f>119901.47+2016.95</f>
        <v>121918.42</v>
      </c>
      <c r="E103" s="1"/>
      <c r="G103" s="15"/>
      <c r="H103" s="15"/>
      <c r="I103" s="15"/>
    </row>
    <row r="104" spans="1:9" x14ac:dyDescent="0.25">
      <c r="A104" s="15" t="s">
        <v>272</v>
      </c>
      <c r="B104" s="15"/>
      <c r="C104" s="41">
        <v>1</v>
      </c>
      <c r="D104" s="42">
        <f>I53</f>
        <v>47412.84</v>
      </c>
      <c r="E104" s="1"/>
      <c r="G104" s="15"/>
      <c r="H104" s="15"/>
      <c r="I104" s="15"/>
    </row>
    <row r="105" spans="1:9" x14ac:dyDescent="0.25">
      <c r="A105" s="15" t="s">
        <v>51</v>
      </c>
      <c r="B105" s="15"/>
      <c r="C105" s="41">
        <v>10</v>
      </c>
      <c r="D105" s="42">
        <f>I17+7788+24780+12960+I22+I24+I25+I35+I57+I58+I61+I63</f>
        <v>757101.4</v>
      </c>
      <c r="E105" s="1"/>
      <c r="G105" s="15"/>
      <c r="H105" s="15"/>
      <c r="I105" s="15"/>
    </row>
    <row r="106" spans="1:9" x14ac:dyDescent="0.25">
      <c r="A106" s="15" t="s">
        <v>273</v>
      </c>
      <c r="B106" s="15"/>
      <c r="C106" s="41">
        <v>1</v>
      </c>
      <c r="D106" s="42">
        <f>6750+850+593.22+355.93+516.95+3050.85+8512.71+974.58+330.51+211.86+440.68</f>
        <v>22587.29</v>
      </c>
      <c r="E106" s="1"/>
      <c r="G106" s="15"/>
      <c r="H106" s="15"/>
      <c r="I106" s="15"/>
    </row>
    <row r="107" spans="1:9" x14ac:dyDescent="0.25">
      <c r="A107" s="15" t="s">
        <v>260</v>
      </c>
      <c r="B107" s="15"/>
      <c r="C107" s="41">
        <v>1</v>
      </c>
      <c r="D107" s="42">
        <f>I81</f>
        <v>50872</v>
      </c>
      <c r="E107" s="1"/>
      <c r="G107" s="15"/>
      <c r="H107" s="15"/>
      <c r="I107" s="15"/>
    </row>
    <row r="108" spans="1:9" x14ac:dyDescent="0.25">
      <c r="A108" s="15" t="s">
        <v>243</v>
      </c>
      <c r="B108" s="15"/>
      <c r="C108" s="41">
        <v>1</v>
      </c>
      <c r="D108" s="42">
        <f>I74</f>
        <v>55290</v>
      </c>
      <c r="E108" s="1"/>
      <c r="G108" s="15"/>
      <c r="H108" s="15"/>
      <c r="I108" s="15"/>
    </row>
    <row r="109" spans="1:9" x14ac:dyDescent="0.25">
      <c r="A109" s="15" t="s">
        <v>19</v>
      </c>
      <c r="B109" s="15"/>
      <c r="C109" s="41">
        <v>1</v>
      </c>
      <c r="D109" s="42">
        <f>109750+92750</f>
        <v>202500</v>
      </c>
      <c r="E109" s="1"/>
      <c r="G109" s="15"/>
      <c r="H109" s="15"/>
      <c r="I109" s="15"/>
    </row>
    <row r="110" spans="1:9" x14ac:dyDescent="0.25">
      <c r="A110" s="40" t="s">
        <v>274</v>
      </c>
      <c r="B110" s="40"/>
      <c r="C110" s="44">
        <f>SUM(C87:C109)</f>
        <v>67</v>
      </c>
      <c r="D110" s="42">
        <f>SUM(D87:D109)</f>
        <v>7393448.4300000006</v>
      </c>
      <c r="E110" s="1"/>
      <c r="F110" s="45">
        <f xml:space="preserve"> I82-D110</f>
        <v>0</v>
      </c>
      <c r="G110" s="46" t="s">
        <v>275</v>
      </c>
      <c r="H110" s="15">
        <f>H87+H88+H89</f>
        <v>67</v>
      </c>
      <c r="I110" s="47">
        <f>I87+I88+I89</f>
        <v>7393448.4299999978</v>
      </c>
    </row>
    <row r="111" spans="1:9" x14ac:dyDescent="0.25">
      <c r="A111" t="s">
        <v>276</v>
      </c>
      <c r="E111" s="1"/>
    </row>
    <row r="112" spans="1:9" x14ac:dyDescent="0.25">
      <c r="E112" s="1"/>
    </row>
    <row r="113" spans="1:7" x14ac:dyDescent="0.25">
      <c r="E113" s="1"/>
    </row>
    <row r="114" spans="1:7" x14ac:dyDescent="0.25">
      <c r="A114" t="s">
        <v>277</v>
      </c>
      <c r="E114" s="1"/>
    </row>
    <row r="115" spans="1:7" x14ac:dyDescent="0.25">
      <c r="A115" t="s">
        <v>278</v>
      </c>
      <c r="E115" s="1"/>
    </row>
    <row r="116" spans="1:7" x14ac:dyDescent="0.25">
      <c r="E116" s="1"/>
    </row>
    <row r="117" spans="1:7" x14ac:dyDescent="0.25">
      <c r="E117" s="1"/>
      <c r="G117" t="s">
        <v>279</v>
      </c>
    </row>
    <row r="118" spans="1:7" x14ac:dyDescent="0.25">
      <c r="A118" t="s">
        <v>280</v>
      </c>
      <c r="E118" s="1"/>
    </row>
    <row r="119" spans="1:7" x14ac:dyDescent="0.25">
      <c r="A119" t="s">
        <v>281</v>
      </c>
      <c r="E119" s="1"/>
    </row>
    <row r="120" spans="1:7" x14ac:dyDescent="0.25">
      <c r="E120" s="1"/>
    </row>
    <row r="121" spans="1:7" x14ac:dyDescent="0.25">
      <c r="A121" s="48" t="s">
        <v>282</v>
      </c>
      <c r="B121" s="48"/>
      <c r="C121" s="48"/>
      <c r="D121" s="48"/>
      <c r="E121" s="1"/>
    </row>
    <row r="122" spans="1:7" x14ac:dyDescent="0.25">
      <c r="A122" s="48" t="s">
        <v>283</v>
      </c>
      <c r="B122" s="39"/>
      <c r="C122" s="48"/>
      <c r="D122" s="48"/>
      <c r="E122" s="1"/>
    </row>
    <row r="124" spans="1:7" x14ac:dyDescent="0.25">
      <c r="C124" s="49"/>
    </row>
    <row r="378" spans="7:7" x14ac:dyDescent="0.25">
      <c r="G378">
        <f>G374+G375+GGG377</f>
        <v>0</v>
      </c>
    </row>
  </sheetData>
  <mergeCells count="5">
    <mergeCell ref="A4:I4"/>
    <mergeCell ref="A5:I5"/>
    <mergeCell ref="A6:I6"/>
    <mergeCell ref="A7:I7"/>
    <mergeCell ref="G82:H82"/>
  </mergeCells>
  <pageMargins left="0.7" right="0.7" top="0.75" bottom="0.75" header="0.3" footer="0.3"/>
  <pageSetup scale="60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LISTADO DE ORDENES</vt:lpstr>
      <vt:lpstr>'LISTADO DE ORDENES'!Área_de_impresión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CONTABILIDAD 1</dc:creator>
  <cp:lastModifiedBy>CONTABILIDAD 1</cp:lastModifiedBy>
  <dcterms:created xsi:type="dcterms:W3CDTF">2026-02-10T13:15:07Z</dcterms:created>
  <dcterms:modified xsi:type="dcterms:W3CDTF">2026-02-10T13:15:37Z</dcterms:modified>
</cp:coreProperties>
</file>