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 1\Desktop\"/>
    </mc:Choice>
  </mc:AlternateContent>
  <xr:revisionPtr revIDLastSave="0" documentId="8_{F718ACFF-FA8C-4874-9007-08B9F06ABF37}" xr6:coauthVersionLast="47" xr6:coauthVersionMax="47" xr10:uidLastSave="{00000000-0000-0000-0000-000000000000}"/>
  <bookViews>
    <workbookView xWindow="-120" yWindow="-120" windowWidth="29040" windowHeight="15840" xr2:uid="{4854DE26-B70B-4580-98CA-255A76C14FCB}"/>
  </bookViews>
  <sheets>
    <sheet name="LISTADO DE ORDENES" sheetId="1" r:id="rId1"/>
  </sheets>
  <definedNames>
    <definedName name="_xlnm.Print_Area" localSheetId="0">'LISTADO DE ORDENES'!$A$1:$I$127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0" i="1" l="1"/>
  <c r="D132" i="1"/>
  <c r="C132" i="1"/>
  <c r="D131" i="1"/>
  <c r="D130" i="1"/>
  <c r="D129" i="1"/>
  <c r="D128" i="1"/>
  <c r="C128" i="1"/>
  <c r="D127" i="1"/>
  <c r="D126" i="1"/>
  <c r="D125" i="1"/>
  <c r="D124" i="1"/>
  <c r="D123" i="1"/>
  <c r="D122" i="1"/>
  <c r="D121" i="1"/>
  <c r="D120" i="1"/>
  <c r="D119" i="1"/>
  <c r="D118" i="1"/>
  <c r="D117" i="1"/>
  <c r="C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C102" i="1"/>
  <c r="D101" i="1"/>
  <c r="I100" i="1"/>
  <c r="H100" i="1"/>
  <c r="D100" i="1"/>
  <c r="H99" i="1"/>
  <c r="H132" i="1" s="1"/>
  <c r="D99" i="1"/>
  <c r="C99" i="1"/>
  <c r="I94" i="1"/>
  <c r="M132" i="1" s="1"/>
  <c r="F132" i="1" l="1"/>
  <c r="I99" i="1"/>
  <c r="I132" i="1" s="1"/>
</calcChain>
</file>

<file path=xl/sharedStrings.xml><?xml version="1.0" encoding="utf-8"?>
<sst xmlns="http://schemas.openxmlformats.org/spreadsheetml/2006/main" count="575" uniqueCount="348">
  <si>
    <t>Republica Dominicana</t>
  </si>
  <si>
    <t>SERVICIO NACIONAL DE SALUD</t>
  </si>
  <si>
    <t>LISTADO DE ORDENES DE COMPRAS O SERVICIOS EFECTUADAS DURANTE EL MES:  MARZO-2026</t>
  </si>
  <si>
    <r>
      <rPr>
        <b/>
        <sz val="14"/>
        <color theme="1"/>
        <rFont val="Calibri"/>
        <family val="2"/>
        <scheme val="minor"/>
      </rPr>
      <t xml:space="preserve">ESTABLECIMIENTO: Hospital Regional Ing. Luis L. Bogaert    </t>
    </r>
    <r>
      <rPr>
        <b/>
        <sz val="12"/>
        <color theme="1"/>
        <rFont val="Calibri"/>
        <family val="2"/>
        <scheme val="minor"/>
      </rPr>
      <t>REGION :     4</t>
    </r>
  </si>
  <si>
    <t>Fecha</t>
  </si>
  <si>
    <t>Referencia Proceso de Compra</t>
  </si>
  <si>
    <t>No. Orden de Compra o Servicios</t>
  </si>
  <si>
    <t>No. De Factura Fiscal NCF</t>
  </si>
  <si>
    <t>Fuente. Financ      (FR-VS)</t>
  </si>
  <si>
    <t>Beneficiario</t>
  </si>
  <si>
    <t>Rubro</t>
  </si>
  <si>
    <t>No. Cta. Objetal del Gasto</t>
  </si>
  <si>
    <t>Valor</t>
  </si>
  <si>
    <t>DAF-CM-2026-0001</t>
  </si>
  <si>
    <t>041-2026</t>
  </si>
  <si>
    <t>B1500000011</t>
  </si>
  <si>
    <t>VS</t>
  </si>
  <si>
    <t>MEDCORP SOLUTIONS, SRL</t>
  </si>
  <si>
    <t>Papel Para Imágenes de RX</t>
  </si>
  <si>
    <t>2393-01</t>
  </si>
  <si>
    <t>DAF-CM-2026-0002</t>
  </si>
  <si>
    <t>055-2026</t>
  </si>
  <si>
    <t>E450000000691</t>
  </si>
  <si>
    <t>BIO-NOVA</t>
  </si>
  <si>
    <t>Reactivos e Insumos de Laboratorio</t>
  </si>
  <si>
    <t>2372-03</t>
  </si>
  <si>
    <t>DAF-CM-2026-0003</t>
  </si>
  <si>
    <t>061-2026</t>
  </si>
  <si>
    <t>E450000000037</t>
  </si>
  <si>
    <t>UNIQUE REPRESENTACIONES, SRL</t>
  </si>
  <si>
    <t xml:space="preserve">Utiles Médico Quirúrgico </t>
  </si>
  <si>
    <t>DAF-CM-2026-0004</t>
  </si>
  <si>
    <t>063-2026</t>
  </si>
  <si>
    <t>B1500000008</t>
  </si>
  <si>
    <t>DEBELL STORE,EIRL</t>
  </si>
  <si>
    <t xml:space="preserve">Suministros de Oficina </t>
  </si>
  <si>
    <t>2392-01</t>
  </si>
  <si>
    <t>132-2026</t>
  </si>
  <si>
    <t>E450000006965</t>
  </si>
  <si>
    <t>INAPA</t>
  </si>
  <si>
    <t>Servicios de Agua Potable</t>
  </si>
  <si>
    <t>2217-01</t>
  </si>
  <si>
    <t>133-2026</t>
  </si>
  <si>
    <t>B1500000365</t>
  </si>
  <si>
    <t>LUIS SAMUEL BALBUENA</t>
  </si>
  <si>
    <t>Alquileres</t>
  </si>
  <si>
    <t>2258-01</t>
  </si>
  <si>
    <t>134-2026</t>
  </si>
  <si>
    <t>B1500000097</t>
  </si>
  <si>
    <t>LUIS ELPIDIO FELIZ FELIZ</t>
  </si>
  <si>
    <t>Servicios de Capacitación</t>
  </si>
  <si>
    <t>2287-04</t>
  </si>
  <si>
    <t>135-2026</t>
  </si>
  <si>
    <t>E450000000083</t>
  </si>
  <si>
    <t>MIX AIR DOMINICANA</t>
  </si>
  <si>
    <t>Suministro de Oxigeno</t>
  </si>
  <si>
    <t>136-2026</t>
  </si>
  <si>
    <t>B1500000109</t>
  </si>
  <si>
    <t>CRISTIAN JOSE GUABA</t>
  </si>
  <si>
    <t>Reparación Obras Menores</t>
  </si>
  <si>
    <t>2271-01</t>
  </si>
  <si>
    <t>137-2026</t>
  </si>
  <si>
    <t>E450000000011</t>
  </si>
  <si>
    <t>SUPLITODO RD GAMVESA</t>
  </si>
  <si>
    <t>Alimentos</t>
  </si>
  <si>
    <t>2311-01</t>
  </si>
  <si>
    <t>138-2026</t>
  </si>
  <si>
    <t>B1500000179</t>
  </si>
  <si>
    <t>WILIMN CHAVEZ</t>
  </si>
  <si>
    <t xml:space="preserve">Sum.Compras de Puertas </t>
  </si>
  <si>
    <t>2696-01</t>
  </si>
  <si>
    <t>139-2026</t>
  </si>
  <si>
    <t>E450000000058</t>
  </si>
  <si>
    <t>MAO CENTRAL CONNECTIONS</t>
  </si>
  <si>
    <t>Servicios de Internet</t>
  </si>
  <si>
    <t>2215-01</t>
  </si>
  <si>
    <t>140-2026</t>
  </si>
  <si>
    <t>B1500003470</t>
  </si>
  <si>
    <t>ARCADIO ESPIUNAL</t>
  </si>
  <si>
    <t>Mantenimientos Y Reparación</t>
  </si>
  <si>
    <t>2272-08</t>
  </si>
  <si>
    <t>141-2026</t>
  </si>
  <si>
    <t>E450000000055</t>
  </si>
  <si>
    <t>UNIVERSAL DE COMPUTOS</t>
  </si>
  <si>
    <t>EQUIPOS INFORMATICOS</t>
  </si>
  <si>
    <t>2613-01</t>
  </si>
  <si>
    <t>142-2026</t>
  </si>
  <si>
    <t>B1500003474</t>
  </si>
  <si>
    <t>Accesorios de metal</t>
  </si>
  <si>
    <t>2363-06</t>
  </si>
  <si>
    <t>143-2026</t>
  </si>
  <si>
    <t>E450000000462</t>
  </si>
  <si>
    <t>MEDI-SAN</t>
  </si>
  <si>
    <t>Medicamentos yUtiles Médico Qui.</t>
  </si>
  <si>
    <t>2341-01-2393-01</t>
  </si>
  <si>
    <t>144-2026</t>
  </si>
  <si>
    <t>E450000000580</t>
  </si>
  <si>
    <t>MORAMI, SRL</t>
  </si>
  <si>
    <t xml:space="preserve">Medicamentos </t>
  </si>
  <si>
    <t>2341-01</t>
  </si>
  <si>
    <t>145-2026</t>
  </si>
  <si>
    <t>PORTAL (DESESTIMADO)</t>
  </si>
  <si>
    <t>Portal (Desestimado)</t>
  </si>
  <si>
    <t>DAF-CD-2026-0003</t>
  </si>
  <si>
    <t>146-2026</t>
  </si>
  <si>
    <t>B1500000111</t>
  </si>
  <si>
    <t>G3 INDUSTRIAL</t>
  </si>
  <si>
    <t>Papel de Escritorio</t>
  </si>
  <si>
    <t>2331-01</t>
  </si>
  <si>
    <t>147-2026</t>
  </si>
  <si>
    <t xml:space="preserve">Portal </t>
  </si>
  <si>
    <t>148-2026</t>
  </si>
  <si>
    <t>E450000000024</t>
  </si>
  <si>
    <t>NIFARMED</t>
  </si>
  <si>
    <t>Medicamentos y Utiles Médico Qui.</t>
  </si>
  <si>
    <t>149-2026</t>
  </si>
  <si>
    <t>E450000000500</t>
  </si>
  <si>
    <t>SEAN DOMINICAN</t>
  </si>
  <si>
    <t xml:space="preserve">Suministros de Medicamentos </t>
  </si>
  <si>
    <t>150-2026</t>
  </si>
  <si>
    <t>E450000000086</t>
  </si>
  <si>
    <t>SILVER PHARMA</t>
  </si>
  <si>
    <t>151-2026</t>
  </si>
  <si>
    <t>E450000000603</t>
  </si>
  <si>
    <t>A&amp;M PLOMERIA Y ELECTRICIDAD</t>
  </si>
  <si>
    <t>Suministros Ferreteros</t>
  </si>
  <si>
    <t>2398-01</t>
  </si>
  <si>
    <t>152-2026</t>
  </si>
  <si>
    <t>E450000000056</t>
  </si>
  <si>
    <t>153-2026</t>
  </si>
  <si>
    <t>E450000001529</t>
  </si>
  <si>
    <t>FARACH</t>
  </si>
  <si>
    <t>154-2026</t>
  </si>
  <si>
    <t>ZEN PHARMACEUTHICAL</t>
  </si>
  <si>
    <t>155-2026</t>
  </si>
  <si>
    <t>E450000000012</t>
  </si>
  <si>
    <t>156-2026</t>
  </si>
  <si>
    <t>B15000000485</t>
  </si>
  <si>
    <t>PLAZA VALVERDE, SRL</t>
  </si>
  <si>
    <t>Eqipos de Climatización</t>
  </si>
  <si>
    <t>2654-01</t>
  </si>
  <si>
    <t>157-2026</t>
  </si>
  <si>
    <t>PORTAL</t>
  </si>
  <si>
    <t>Portal (Reactivos)</t>
  </si>
  <si>
    <t>158-2026</t>
  </si>
  <si>
    <t>E450000001146</t>
  </si>
  <si>
    <t>HOSPIFAR,SRL</t>
  </si>
  <si>
    <t>Utiles Médico Quirúrgico Y Med.</t>
  </si>
  <si>
    <t>2393-01-2411-01</t>
  </si>
  <si>
    <t>159-2026</t>
  </si>
  <si>
    <t>SUPERMERCADO MAEÑO</t>
  </si>
  <si>
    <t xml:space="preserve">Alimentos </t>
  </si>
  <si>
    <t>160-2026</t>
  </si>
  <si>
    <t>E450000000023</t>
  </si>
  <si>
    <t>ARGOS FARMACEUTICA, SRL</t>
  </si>
  <si>
    <t>161-2026</t>
  </si>
  <si>
    <t>ALTICE DOMINICANA</t>
  </si>
  <si>
    <t>Servicio de Telefono</t>
  </si>
  <si>
    <t>2213-01</t>
  </si>
  <si>
    <t>162-2026</t>
  </si>
  <si>
    <t>E450000000789</t>
  </si>
  <si>
    <t>GRUPO FARMACEUTICO CAR-M</t>
  </si>
  <si>
    <t>163-2026</t>
  </si>
  <si>
    <t>B1500000471</t>
  </si>
  <si>
    <t>HATICO AGROINDUSTRIAL</t>
  </si>
  <si>
    <t>Servicios de Alimentación</t>
  </si>
  <si>
    <t>2292-01</t>
  </si>
  <si>
    <t>164-2026</t>
  </si>
  <si>
    <t>E450000000270</t>
  </si>
  <si>
    <t>HEXAPOWER PHARMA, SRL</t>
  </si>
  <si>
    <t>165-2026</t>
  </si>
  <si>
    <t>E450000000605</t>
  </si>
  <si>
    <t>166-2026</t>
  </si>
  <si>
    <t>E450000000469</t>
  </si>
  <si>
    <t>167-2026</t>
  </si>
  <si>
    <t>B15000002502</t>
  </si>
  <si>
    <t>BANDERAS GLOBAL HC, SRL</t>
  </si>
  <si>
    <t>Textiles</t>
  </si>
  <si>
    <t>2322-01</t>
  </si>
  <si>
    <t>168-2026</t>
  </si>
  <si>
    <t>E450000000092</t>
  </si>
  <si>
    <t>SERVIAMED DOMINICANA</t>
  </si>
  <si>
    <t>Equipo Médico y de Laboratorio</t>
  </si>
  <si>
    <t>2631-01</t>
  </si>
  <si>
    <t>169-2026</t>
  </si>
  <si>
    <t>E450000000018</t>
  </si>
  <si>
    <t>GESTIONES SSANITARIAS &amp; AMBIENTALES (GESA), SRL</t>
  </si>
  <si>
    <t>Estudios, investigaciones y análisis de factibilidad</t>
  </si>
  <si>
    <t>2287-01</t>
  </si>
  <si>
    <t>170-2026</t>
  </si>
  <si>
    <t>NULO</t>
  </si>
  <si>
    <t>171-2026</t>
  </si>
  <si>
    <t>B150000000249</t>
  </si>
  <si>
    <t>IMPRENTA REYES CABRERA</t>
  </si>
  <si>
    <t>Suministro de Impresos</t>
  </si>
  <si>
    <t>2222-01</t>
  </si>
  <si>
    <t>172-2026</t>
  </si>
  <si>
    <t>B1500000201</t>
  </si>
  <si>
    <t>ABREU LANTIAGUA</t>
  </si>
  <si>
    <t>173-2026</t>
  </si>
  <si>
    <t>174-2026</t>
  </si>
  <si>
    <t>SILVER PHARMA,SRL</t>
  </si>
  <si>
    <t>175-2026</t>
  </si>
  <si>
    <t>E450000006404</t>
  </si>
  <si>
    <t>SUED &amp; FARGESA</t>
  </si>
  <si>
    <t>Reactivos de Laboratorio</t>
  </si>
  <si>
    <t>DF-CD-2026-0004</t>
  </si>
  <si>
    <t>176-2026</t>
  </si>
  <si>
    <t>B1500000113</t>
  </si>
  <si>
    <t>FR</t>
  </si>
  <si>
    <t>MULTIGESTIONES YAVIC</t>
  </si>
  <si>
    <t>Sum. Material de Limpieza</t>
  </si>
  <si>
    <t>2391-01</t>
  </si>
  <si>
    <t>177-2026</t>
  </si>
  <si>
    <t>E450000000093</t>
  </si>
  <si>
    <t>178-2026</t>
  </si>
  <si>
    <t>Utiles Médico Quirúrgico</t>
  </si>
  <si>
    <t>179-2026</t>
  </si>
  <si>
    <t>B1500000396</t>
  </si>
  <si>
    <t>TARGET LUX LIGHTING DOMINICANA, SRL</t>
  </si>
  <si>
    <t>Productos Eléctricos y Afines</t>
  </si>
  <si>
    <t>2396-01</t>
  </si>
  <si>
    <t>180-2026</t>
  </si>
  <si>
    <t>B1500000105</t>
  </si>
  <si>
    <t>ENDOSCOPY MEDICAL SYSTEMS</t>
  </si>
  <si>
    <t>Útiles y materiales de limpieza e higiene</t>
  </si>
  <si>
    <t>181-2026</t>
  </si>
  <si>
    <t>E450000010870</t>
  </si>
  <si>
    <t>BIO-NUCLEAR</t>
  </si>
  <si>
    <t>182-2026</t>
  </si>
  <si>
    <t>E450000001166</t>
  </si>
  <si>
    <t>183-2026</t>
  </si>
  <si>
    <t>E450000000510</t>
  </si>
  <si>
    <t>184-2026</t>
  </si>
  <si>
    <t>B1500000354</t>
  </si>
  <si>
    <t>PUNTO GRAFICO</t>
  </si>
  <si>
    <t>Señalecticas</t>
  </si>
  <si>
    <t>185-2026</t>
  </si>
  <si>
    <t>E450000000387</t>
  </si>
  <si>
    <t>ALMANZAR ESTEVEZ</t>
  </si>
  <si>
    <t>186-2026</t>
  </si>
  <si>
    <t>B1500000195</t>
  </si>
  <si>
    <t>SOLUCIONES MEDICAS GLOBAL, SRL</t>
  </si>
  <si>
    <t>Serv. De Flete</t>
  </si>
  <si>
    <t>2242-01</t>
  </si>
  <si>
    <t>187-2026</t>
  </si>
  <si>
    <t>E450000000921</t>
  </si>
  <si>
    <t>AGROFEN</t>
  </si>
  <si>
    <t>188-2026</t>
  </si>
  <si>
    <t>E450000000922</t>
  </si>
  <si>
    <t>189-2026</t>
  </si>
  <si>
    <t>E450000000089</t>
  </si>
  <si>
    <t>Suministros de Limpieza</t>
  </si>
  <si>
    <t>2391-02</t>
  </si>
  <si>
    <t>190-2026</t>
  </si>
  <si>
    <t>B1500000341</t>
  </si>
  <si>
    <t>SD IMPRESOS Express, srl</t>
  </si>
  <si>
    <t>Libros, Revistas y Periódicos</t>
  </si>
  <si>
    <t>2334-01</t>
  </si>
  <si>
    <t>191-2026</t>
  </si>
  <si>
    <t>E450000000141</t>
  </si>
  <si>
    <t>ANGLOAMAERICANA DE SEGUROS</t>
  </si>
  <si>
    <t>Seguros de personas</t>
  </si>
  <si>
    <t>2263-01</t>
  </si>
  <si>
    <t>192-2026</t>
  </si>
  <si>
    <t>E450000000091</t>
  </si>
  <si>
    <t>FRANKLIN Urbano</t>
  </si>
  <si>
    <t>Gastos Juridicos</t>
  </si>
  <si>
    <t>2287-02</t>
  </si>
  <si>
    <t>193-2026</t>
  </si>
  <si>
    <t>E450000105921</t>
  </si>
  <si>
    <t>CLARO</t>
  </si>
  <si>
    <t>194-2026</t>
  </si>
  <si>
    <t>E450000105939</t>
  </si>
  <si>
    <t>195-2026</t>
  </si>
  <si>
    <t>CIRCUIMED EQUIPOS T MATERIAS MEDICOS</t>
  </si>
  <si>
    <t>196-2026</t>
  </si>
  <si>
    <t>E450000000098</t>
  </si>
  <si>
    <t>197-2026</t>
  </si>
  <si>
    <t>E450000000070</t>
  </si>
  <si>
    <t>STRONICS</t>
  </si>
  <si>
    <t>Servicios de informática y sistemas computarizados</t>
  </si>
  <si>
    <t>2259-01</t>
  </si>
  <si>
    <t>198-2026</t>
  </si>
  <si>
    <t>B1500000202</t>
  </si>
  <si>
    <t>199-2026</t>
  </si>
  <si>
    <t>E450000000190</t>
  </si>
  <si>
    <t>FARMACIA ELYFIOR</t>
  </si>
  <si>
    <t>200-2026</t>
  </si>
  <si>
    <t>E450000000165</t>
  </si>
  <si>
    <t>COMBUSTIBLES DEL YUNA</t>
  </si>
  <si>
    <t>Suministro GLP</t>
  </si>
  <si>
    <t>2371-04</t>
  </si>
  <si>
    <t>201-2026</t>
  </si>
  <si>
    <t>E450000000617</t>
  </si>
  <si>
    <t>202-2026</t>
  </si>
  <si>
    <t>E450000000106</t>
  </si>
  <si>
    <t>203-2026</t>
  </si>
  <si>
    <t>E450000000030</t>
  </si>
  <si>
    <t>MEDI DENTAL</t>
  </si>
  <si>
    <t>204-2026</t>
  </si>
  <si>
    <t>B1500000024</t>
  </si>
  <si>
    <t>KENNY JIMENEZ</t>
  </si>
  <si>
    <t>205-2026</t>
  </si>
  <si>
    <t>E450000000624</t>
  </si>
  <si>
    <t>206-2026</t>
  </si>
  <si>
    <t>E450000000101</t>
  </si>
  <si>
    <t>207-2026</t>
  </si>
  <si>
    <t>B1500000158</t>
  </si>
  <si>
    <t>SPEEDWI  TELECOM</t>
  </si>
  <si>
    <t>208-2026</t>
  </si>
  <si>
    <t>B1500000203</t>
  </si>
  <si>
    <t>209-2026</t>
  </si>
  <si>
    <t>B1500000199</t>
  </si>
  <si>
    <t>210-2026</t>
  </si>
  <si>
    <t>E450000000107</t>
  </si>
  <si>
    <t>211-2026</t>
  </si>
  <si>
    <t>B1500001502</t>
  </si>
  <si>
    <t>AGUA FARES</t>
  </si>
  <si>
    <t>Suministro de Agua embotellada</t>
  </si>
  <si>
    <t>212-2026</t>
  </si>
  <si>
    <t>E450000011235</t>
  </si>
  <si>
    <t>213-2026</t>
  </si>
  <si>
    <t>E450000000103</t>
  </si>
  <si>
    <t>ECO CETIOSA</t>
  </si>
  <si>
    <t>Suministro de Combustible</t>
  </si>
  <si>
    <t>2371-01-02-05</t>
  </si>
  <si>
    <t>Sub-Total Compras RD$</t>
  </si>
  <si>
    <t>RESUMEN DE COMPRAS o SERVICIOS POR CUENTA:</t>
  </si>
  <si>
    <t>RESUMEN DE PROCESO SEGÚN MODALIDAD:</t>
  </si>
  <si>
    <t xml:space="preserve">CUENTAS No. </t>
  </si>
  <si>
    <t>CANTIDAD</t>
  </si>
  <si>
    <t>MONTO</t>
  </si>
  <si>
    <t>TIPO</t>
  </si>
  <si>
    <t>Compra Directa</t>
  </si>
  <si>
    <t>Compra Menor</t>
  </si>
  <si>
    <t>Comparacion de precio</t>
  </si>
  <si>
    <t>TOTAL RESUMEN</t>
  </si>
  <si>
    <t xml:space="preserve">TOTAL COMPRAS       </t>
  </si>
  <si>
    <t>CERTIFICO CORRECTO:</t>
  </si>
  <si>
    <t>Dr. Newton Solano</t>
  </si>
  <si>
    <t>DIRECTOR</t>
  </si>
  <si>
    <t>ENC. DE COMPRAS:  Lic. Laury M. Andeliz</t>
  </si>
  <si>
    <t>Lic. Jean Flores</t>
  </si>
  <si>
    <t>ADMINISTRADOR:</t>
  </si>
  <si>
    <t>Nota 1: La referencia del proceso de compra se corresponde al #expediente del proceso</t>
  </si>
  <si>
    <t>emitido en  portal Compras y contrataciones .</t>
  </si>
  <si>
    <t xml:space="preserve">Lumbral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</si>
</sst>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64" fontId="4" fillId="0" borderId="2" xfId="0" applyNumberFormat="1" applyFont="1" applyBorder="1"/>
    <xf numFmtId="14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2" xfId="0" applyBorder="1" applyAlignment="1">
      <alignment horizontal="center"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4" fontId="0" fillId="0" borderId="2" xfId="0" applyNumberFormat="1" applyBorder="1" applyAlignment="1">
      <alignment horizontal="right"/>
    </xf>
    <xf numFmtId="0" fontId="4" fillId="0" borderId="2" xfId="0" applyFont="1" applyBorder="1"/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164" fontId="4" fillId="0" borderId="2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/>
    </xf>
    <xf numFmtId="0" fontId="6" fillId="0" borderId="3" xfId="0" applyFont="1" applyBorder="1" applyAlignment="1">
      <alignment horizontal="left"/>
    </xf>
    <xf numFmtId="0" fontId="0" fillId="0" borderId="2" xfId="0" applyBorder="1"/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wrapText="1"/>
    </xf>
    <xf numFmtId="0" fontId="5" fillId="0" borderId="3" xfId="0" applyFont="1" applyBorder="1"/>
    <xf numFmtId="0" fontId="5" fillId="0" borderId="0" xfId="0" applyFont="1"/>
    <xf numFmtId="0" fontId="5" fillId="0" borderId="2" xfId="0" applyFont="1" applyBorder="1"/>
    <xf numFmtId="0" fontId="9" fillId="3" borderId="2" xfId="1" applyFont="1" applyFill="1" applyBorder="1" applyAlignment="1">
      <alignment vertical="top"/>
    </xf>
    <xf numFmtId="0" fontId="5" fillId="0" borderId="3" xfId="0" applyFont="1" applyBorder="1" applyAlignment="1">
      <alignment horizontal="left"/>
    </xf>
    <xf numFmtId="0" fontId="7" fillId="0" borderId="2" xfId="0" applyFont="1" applyBorder="1"/>
    <xf numFmtId="0" fontId="0" fillId="0" borderId="2" xfId="0" applyBorder="1" applyAlignment="1">
      <alignment horizontal="right"/>
    </xf>
    <xf numFmtId="0" fontId="5" fillId="2" borderId="2" xfId="0" applyFont="1" applyFill="1" applyBorder="1" applyAlignment="1">
      <alignment horizontal="center" wrapText="1"/>
    </xf>
    <xf numFmtId="0" fontId="9" fillId="3" borderId="2" xfId="1" applyFont="1" applyFill="1" applyBorder="1" applyAlignment="1">
      <alignment vertical="top" wrapText="1"/>
    </xf>
    <xf numFmtId="0" fontId="6" fillId="0" borderId="3" xfId="0" applyFont="1" applyBorder="1" applyAlignment="1">
      <alignment horizontal="left" wrapText="1"/>
    </xf>
    <xf numFmtId="0" fontId="9" fillId="0" borderId="2" xfId="1" applyFont="1" applyBorder="1" applyAlignment="1">
      <alignment vertical="top" wrapText="1"/>
    </xf>
    <xf numFmtId="0" fontId="10" fillId="0" borderId="3" xfId="0" applyFont="1" applyBorder="1" applyAlignment="1">
      <alignment horizontal="left"/>
    </xf>
    <xf numFmtId="0" fontId="4" fillId="2" borderId="4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/>
    </xf>
    <xf numFmtId="0" fontId="0" fillId="0" borderId="4" xfId="0" applyBorder="1" applyAlignment="1">
      <alignment horizontal="center" wrapText="1"/>
    </xf>
    <xf numFmtId="4" fontId="0" fillId="0" borderId="4" xfId="0" applyNumberFormat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9" fillId="3" borderId="2" xfId="1" applyFont="1" applyFill="1" applyBorder="1"/>
    <xf numFmtId="0" fontId="4" fillId="0" borderId="2" xfId="0" applyFont="1" applyBorder="1" applyAlignment="1">
      <alignment horizontal="right" wrapText="1"/>
    </xf>
    <xf numFmtId="0" fontId="8" fillId="2" borderId="2" xfId="0" applyFont="1" applyFill="1" applyBorder="1" applyAlignment="1">
      <alignment horizontal="right"/>
    </xf>
    <xf numFmtId="0" fontId="0" fillId="0" borderId="2" xfId="0" applyBorder="1" applyAlignment="1">
      <alignment wrapText="1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43" fontId="0" fillId="0" borderId="2" xfId="0" applyNumberFormat="1" applyBorder="1"/>
    <xf numFmtId="4" fontId="0" fillId="0" borderId="0" xfId="0" applyNumberFormat="1"/>
    <xf numFmtId="0" fontId="3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2" xfId="0" applyNumberFormat="1" applyBorder="1"/>
    <xf numFmtId="165" fontId="0" fillId="0" borderId="0" xfId="0" applyNumberFormat="1"/>
    <xf numFmtId="0" fontId="1" fillId="0" borderId="2" xfId="0" applyFont="1" applyBorder="1" applyAlignment="1">
      <alignment horizontal="right"/>
    </xf>
    <xf numFmtId="165" fontId="0" fillId="0" borderId="2" xfId="0" applyNumberFormat="1" applyBorder="1"/>
    <xf numFmtId="43" fontId="0" fillId="0" borderId="0" xfId="0" applyNumberFormat="1"/>
    <xf numFmtId="0" fontId="11" fillId="0" borderId="0" xfId="0" applyFont="1"/>
  </cellXfs>
  <cellStyles count="2">
    <cellStyle name="Normal" xfId="0" builtinId="0"/>
    <cellStyle name="Normal 2 2" xfId="1" xr:uid="{F4B686A0-5ACC-4470-A30D-C3A222EDF2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0</xdr:row>
      <xdr:rowOff>180975</xdr:rowOff>
    </xdr:from>
    <xdr:to>
      <xdr:col>5</xdr:col>
      <xdr:colOff>1205999</xdr:colOff>
      <xdr:row>2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9909A7-3C81-453E-BEBA-D8375BB98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80975"/>
          <a:ext cx="863099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B85FB-074B-4697-9086-7FF846F06A39}">
  <dimension ref="A1:M400"/>
  <sheetViews>
    <sheetView tabSelected="1" zoomScaleNormal="100" workbookViewId="0">
      <selection activeCell="E28" sqref="E28"/>
    </sheetView>
  </sheetViews>
  <sheetFormatPr baseColWidth="10" defaultRowHeight="15" x14ac:dyDescent="0.25"/>
  <cols>
    <col min="1" max="1" width="16.42578125" customWidth="1"/>
    <col min="2" max="2" width="15.42578125" customWidth="1"/>
    <col min="4" max="4" width="14.7109375" customWidth="1"/>
    <col min="5" max="5" width="10" customWidth="1"/>
    <col min="6" max="6" width="25.85546875" customWidth="1"/>
    <col min="7" max="7" width="32" customWidth="1"/>
    <col min="8" max="8" width="12.42578125" customWidth="1"/>
    <col min="9" max="9" width="20.7109375" customWidth="1"/>
    <col min="12" max="12" width="11.7109375" bestFit="1" customWidth="1"/>
    <col min="13" max="13" width="13.140625" bestFit="1" customWidth="1"/>
  </cols>
  <sheetData>
    <row r="1" spans="1:9" x14ac:dyDescent="0.25">
      <c r="E1" s="1"/>
    </row>
    <row r="2" spans="1:9" x14ac:dyDescent="0.25">
      <c r="E2" s="1"/>
    </row>
    <row r="3" spans="1:9" x14ac:dyDescent="0.25">
      <c r="A3" s="2" t="s">
        <v>0</v>
      </c>
      <c r="B3" s="2"/>
      <c r="C3" s="2"/>
      <c r="D3" s="2"/>
      <c r="E3" s="2"/>
      <c r="F3" s="2"/>
      <c r="G3" s="2"/>
      <c r="H3" s="2"/>
      <c r="I3" s="2"/>
    </row>
    <row r="4" spans="1:9" ht="18.75" x14ac:dyDescent="0.3">
      <c r="A4" s="3" t="s">
        <v>1</v>
      </c>
      <c r="B4" s="3"/>
      <c r="C4" s="3"/>
      <c r="D4" s="3"/>
      <c r="E4" s="3"/>
      <c r="F4" s="3"/>
      <c r="G4" s="3"/>
      <c r="H4" s="3"/>
      <c r="I4" s="3"/>
    </row>
    <row r="5" spans="1:9" ht="18.75" x14ac:dyDescent="0.3">
      <c r="A5" s="3" t="s">
        <v>2</v>
      </c>
      <c r="B5" s="3"/>
      <c r="C5" s="3"/>
      <c r="D5" s="3"/>
      <c r="E5" s="3"/>
      <c r="F5" s="3"/>
      <c r="G5" s="3"/>
      <c r="H5" s="3"/>
      <c r="I5" s="3"/>
    </row>
    <row r="6" spans="1:9" ht="18.75" x14ac:dyDescent="0.3">
      <c r="A6" s="4" t="s">
        <v>3</v>
      </c>
      <c r="B6" s="4"/>
      <c r="C6" s="4"/>
      <c r="D6" s="4"/>
      <c r="E6" s="4"/>
      <c r="F6" s="4"/>
      <c r="G6" s="4"/>
      <c r="H6" s="4"/>
      <c r="I6" s="4"/>
    </row>
    <row r="7" spans="1:9" ht="47.25" x14ac:dyDescent="0.25">
      <c r="A7" s="5" t="s">
        <v>4</v>
      </c>
      <c r="B7" s="6" t="s">
        <v>5</v>
      </c>
      <c r="C7" s="7" t="s">
        <v>6</v>
      </c>
      <c r="D7" s="6" t="s">
        <v>7</v>
      </c>
      <c r="E7" s="6" t="s">
        <v>8</v>
      </c>
      <c r="F7" s="5" t="s">
        <v>9</v>
      </c>
      <c r="G7" s="5" t="s">
        <v>10</v>
      </c>
      <c r="H7" s="6" t="s">
        <v>11</v>
      </c>
      <c r="I7" s="5" t="s">
        <v>12</v>
      </c>
    </row>
    <row r="8" spans="1:9" x14ac:dyDescent="0.25">
      <c r="A8" s="8">
        <v>46092</v>
      </c>
      <c r="B8" s="9" t="s">
        <v>13</v>
      </c>
      <c r="C8" s="10" t="s">
        <v>14</v>
      </c>
      <c r="D8" s="10" t="s">
        <v>15</v>
      </c>
      <c r="E8" s="11" t="s">
        <v>16</v>
      </c>
      <c r="F8" s="12" t="s">
        <v>17</v>
      </c>
      <c r="G8" s="12" t="s">
        <v>18</v>
      </c>
      <c r="H8" s="13" t="s">
        <v>19</v>
      </c>
      <c r="I8" s="14">
        <v>1423080</v>
      </c>
    </row>
    <row r="9" spans="1:9" x14ac:dyDescent="0.25">
      <c r="A9" s="8">
        <v>46085</v>
      </c>
      <c r="B9" s="15" t="s">
        <v>20</v>
      </c>
      <c r="C9" s="10" t="s">
        <v>21</v>
      </c>
      <c r="D9" s="10" t="s">
        <v>22</v>
      </c>
      <c r="E9" s="16" t="s">
        <v>16</v>
      </c>
      <c r="F9" s="17" t="s">
        <v>23</v>
      </c>
      <c r="G9" s="17" t="s">
        <v>24</v>
      </c>
      <c r="H9" s="18" t="s">
        <v>25</v>
      </c>
      <c r="I9" s="14">
        <v>1243368.3999999999</v>
      </c>
    </row>
    <row r="10" spans="1:9" x14ac:dyDescent="0.25">
      <c r="A10" s="19">
        <v>46086</v>
      </c>
      <c r="B10" s="9" t="s">
        <v>26</v>
      </c>
      <c r="C10" s="20" t="s">
        <v>27</v>
      </c>
      <c r="D10" s="21" t="s">
        <v>28</v>
      </c>
      <c r="E10" s="11" t="s">
        <v>16</v>
      </c>
      <c r="F10" s="22" t="s">
        <v>29</v>
      </c>
      <c r="G10" s="12" t="s">
        <v>30</v>
      </c>
      <c r="H10" s="13" t="s">
        <v>19</v>
      </c>
      <c r="I10" s="14">
        <v>396480</v>
      </c>
    </row>
    <row r="11" spans="1:9" x14ac:dyDescent="0.25">
      <c r="A11" s="8">
        <v>46083</v>
      </c>
      <c r="B11" s="15" t="s">
        <v>31</v>
      </c>
      <c r="C11" s="10" t="s">
        <v>32</v>
      </c>
      <c r="D11" s="10" t="s">
        <v>33</v>
      </c>
      <c r="E11" s="11" t="s">
        <v>16</v>
      </c>
      <c r="F11" s="12" t="s">
        <v>34</v>
      </c>
      <c r="G11" s="12" t="s">
        <v>35</v>
      </c>
      <c r="H11" s="13" t="s">
        <v>36</v>
      </c>
      <c r="I11" s="14">
        <v>359219.53</v>
      </c>
    </row>
    <row r="12" spans="1:9" x14ac:dyDescent="0.25">
      <c r="A12" s="8">
        <v>46082</v>
      </c>
      <c r="B12" s="23"/>
      <c r="C12" s="10" t="s">
        <v>37</v>
      </c>
      <c r="D12" s="10" t="s">
        <v>38</v>
      </c>
      <c r="E12" s="24" t="s">
        <v>16</v>
      </c>
      <c r="F12" s="12" t="s">
        <v>39</v>
      </c>
      <c r="G12" s="12" t="s">
        <v>40</v>
      </c>
      <c r="H12" s="13" t="s">
        <v>41</v>
      </c>
      <c r="I12" s="14">
        <v>18500</v>
      </c>
    </row>
    <row r="13" spans="1:9" x14ac:dyDescent="0.25">
      <c r="A13" s="19">
        <v>46083</v>
      </c>
      <c r="B13" s="25"/>
      <c r="C13" s="10" t="s">
        <v>42</v>
      </c>
      <c r="D13" s="21" t="s">
        <v>43</v>
      </c>
      <c r="E13" s="11" t="s">
        <v>16</v>
      </c>
      <c r="F13" s="12" t="s">
        <v>44</v>
      </c>
      <c r="G13" s="12" t="s">
        <v>45</v>
      </c>
      <c r="H13" s="13" t="s">
        <v>46</v>
      </c>
      <c r="I13" s="14">
        <v>124490</v>
      </c>
    </row>
    <row r="14" spans="1:9" x14ac:dyDescent="0.25">
      <c r="A14" s="8">
        <v>46084</v>
      </c>
      <c r="B14" s="23"/>
      <c r="C14" s="10" t="s">
        <v>47</v>
      </c>
      <c r="D14" s="10" t="s">
        <v>48</v>
      </c>
      <c r="E14" s="11" t="s">
        <v>16</v>
      </c>
      <c r="F14" s="26" t="s">
        <v>49</v>
      </c>
      <c r="G14" s="12" t="s">
        <v>50</v>
      </c>
      <c r="H14" s="13" t="s">
        <v>51</v>
      </c>
      <c r="I14" s="14">
        <v>240000</v>
      </c>
    </row>
    <row r="15" spans="1:9" x14ac:dyDescent="0.25">
      <c r="A15" s="8">
        <v>46083</v>
      </c>
      <c r="B15" s="23"/>
      <c r="C15" s="10" t="s">
        <v>52</v>
      </c>
      <c r="D15" s="21" t="s">
        <v>53</v>
      </c>
      <c r="E15" s="27" t="s">
        <v>16</v>
      </c>
      <c r="F15" s="13" t="s">
        <v>54</v>
      </c>
      <c r="G15" s="12" t="s">
        <v>55</v>
      </c>
      <c r="H15" s="13" t="s">
        <v>25</v>
      </c>
      <c r="I15" s="14">
        <v>180500</v>
      </c>
    </row>
    <row r="16" spans="1:9" x14ac:dyDescent="0.25">
      <c r="A16" s="8">
        <v>46083</v>
      </c>
      <c r="B16" s="23"/>
      <c r="C16" s="10" t="s">
        <v>56</v>
      </c>
      <c r="D16" s="21" t="s">
        <v>57</v>
      </c>
      <c r="E16" s="11" t="s">
        <v>16</v>
      </c>
      <c r="F16" s="28" t="s">
        <v>58</v>
      </c>
      <c r="G16" s="29" t="s">
        <v>59</v>
      </c>
      <c r="H16" s="13" t="s">
        <v>60</v>
      </c>
      <c r="I16" s="14">
        <v>241900</v>
      </c>
    </row>
    <row r="17" spans="1:9" x14ac:dyDescent="0.25">
      <c r="A17" s="19">
        <v>46083</v>
      </c>
      <c r="B17" s="25"/>
      <c r="C17" s="10" t="s">
        <v>61</v>
      </c>
      <c r="D17" s="21" t="s">
        <v>62</v>
      </c>
      <c r="E17" s="24" t="s">
        <v>16</v>
      </c>
      <c r="F17" s="12" t="s">
        <v>63</v>
      </c>
      <c r="G17" s="12" t="s">
        <v>64</v>
      </c>
      <c r="H17" s="13" t="s">
        <v>65</v>
      </c>
      <c r="I17" s="14">
        <v>97538.17</v>
      </c>
    </row>
    <row r="18" spans="1:9" x14ac:dyDescent="0.25">
      <c r="A18" s="19">
        <v>46085</v>
      </c>
      <c r="B18" s="25"/>
      <c r="C18" s="10" t="s">
        <v>66</v>
      </c>
      <c r="D18" s="21" t="s">
        <v>67</v>
      </c>
      <c r="E18" s="24" t="s">
        <v>16</v>
      </c>
      <c r="F18" s="12" t="s">
        <v>68</v>
      </c>
      <c r="G18" s="29" t="s">
        <v>69</v>
      </c>
      <c r="H18" s="13" t="s">
        <v>70</v>
      </c>
      <c r="I18" s="14">
        <v>117270</v>
      </c>
    </row>
    <row r="19" spans="1:9" x14ac:dyDescent="0.25">
      <c r="A19" s="19">
        <v>46082</v>
      </c>
      <c r="B19" s="25"/>
      <c r="C19" s="10" t="s">
        <v>71</v>
      </c>
      <c r="D19" s="21" t="s">
        <v>72</v>
      </c>
      <c r="E19" s="24" t="s">
        <v>16</v>
      </c>
      <c r="F19" s="30" t="s">
        <v>73</v>
      </c>
      <c r="G19" s="12" t="s">
        <v>74</v>
      </c>
      <c r="H19" s="13" t="s">
        <v>75</v>
      </c>
      <c r="I19" s="14">
        <v>5495</v>
      </c>
    </row>
    <row r="20" spans="1:9" x14ac:dyDescent="0.25">
      <c r="A20" s="8">
        <v>46083</v>
      </c>
      <c r="B20" s="23"/>
      <c r="C20" s="10" t="s">
        <v>76</v>
      </c>
      <c r="D20" s="21" t="s">
        <v>77</v>
      </c>
      <c r="E20" s="11" t="s">
        <v>16</v>
      </c>
      <c r="F20" s="17" t="s">
        <v>78</v>
      </c>
      <c r="G20" s="17" t="s">
        <v>79</v>
      </c>
      <c r="H20" s="13" t="s">
        <v>80</v>
      </c>
      <c r="I20" s="14">
        <v>12650</v>
      </c>
    </row>
    <row r="21" spans="1:9" x14ac:dyDescent="0.25">
      <c r="A21" s="19">
        <v>46084</v>
      </c>
      <c r="B21" s="25"/>
      <c r="C21" s="10" t="s">
        <v>81</v>
      </c>
      <c r="D21" s="21" t="s">
        <v>82</v>
      </c>
      <c r="E21" s="11" t="s">
        <v>16</v>
      </c>
      <c r="F21" s="22" t="s">
        <v>83</v>
      </c>
      <c r="G21" s="17" t="s">
        <v>84</v>
      </c>
      <c r="H21" s="13" t="s">
        <v>85</v>
      </c>
      <c r="I21" s="14">
        <v>45500</v>
      </c>
    </row>
    <row r="22" spans="1:9" x14ac:dyDescent="0.25">
      <c r="A22" s="19">
        <v>46084</v>
      </c>
      <c r="B22" s="25"/>
      <c r="C22" s="10" t="s">
        <v>86</v>
      </c>
      <c r="D22" s="21" t="s">
        <v>87</v>
      </c>
      <c r="E22" s="11" t="s">
        <v>16</v>
      </c>
      <c r="F22" s="17" t="s">
        <v>78</v>
      </c>
      <c r="G22" s="31" t="s">
        <v>88</v>
      </c>
      <c r="H22" s="13" t="s">
        <v>89</v>
      </c>
      <c r="I22" s="14">
        <v>4100</v>
      </c>
    </row>
    <row r="23" spans="1:9" ht="24.75" x14ac:dyDescent="0.25">
      <c r="A23" s="8">
        <v>46084</v>
      </c>
      <c r="B23" s="23"/>
      <c r="C23" s="10" t="s">
        <v>90</v>
      </c>
      <c r="D23" s="10" t="s">
        <v>91</v>
      </c>
      <c r="E23" s="24" t="s">
        <v>16</v>
      </c>
      <c r="F23" s="12" t="s">
        <v>92</v>
      </c>
      <c r="G23" s="23" t="s">
        <v>93</v>
      </c>
      <c r="H23" s="13" t="s">
        <v>94</v>
      </c>
      <c r="I23" s="14">
        <v>201780</v>
      </c>
    </row>
    <row r="24" spans="1:9" x14ac:dyDescent="0.25">
      <c r="A24" s="19">
        <v>46084</v>
      </c>
      <c r="B24" s="25"/>
      <c r="C24" s="10" t="s">
        <v>95</v>
      </c>
      <c r="D24" s="21" t="s">
        <v>96</v>
      </c>
      <c r="E24" s="11" t="s">
        <v>16</v>
      </c>
      <c r="F24" s="22" t="s">
        <v>97</v>
      </c>
      <c r="G24" s="12" t="s">
        <v>98</v>
      </c>
      <c r="H24" s="13" t="s">
        <v>99</v>
      </c>
      <c r="I24" s="14">
        <v>61296</v>
      </c>
    </row>
    <row r="25" spans="1:9" x14ac:dyDescent="0.25">
      <c r="A25" s="19"/>
      <c r="B25" s="25"/>
      <c r="C25" s="10" t="s">
        <v>100</v>
      </c>
      <c r="D25" s="21"/>
      <c r="E25" s="11"/>
      <c r="F25" s="32" t="s">
        <v>101</v>
      </c>
      <c r="G25" s="12" t="s">
        <v>102</v>
      </c>
      <c r="H25" s="13"/>
      <c r="I25" s="14">
        <v>0</v>
      </c>
    </row>
    <row r="26" spans="1:9" x14ac:dyDescent="0.25">
      <c r="A26" s="19">
        <v>46111</v>
      </c>
      <c r="B26" s="25" t="s">
        <v>103</v>
      </c>
      <c r="C26" s="10" t="s">
        <v>104</v>
      </c>
      <c r="D26" s="21" t="s">
        <v>105</v>
      </c>
      <c r="E26" s="11" t="s">
        <v>16</v>
      </c>
      <c r="F26" s="32" t="s">
        <v>106</v>
      </c>
      <c r="G26" s="12" t="s">
        <v>107</v>
      </c>
      <c r="H26" s="13" t="s">
        <v>108</v>
      </c>
      <c r="I26" s="14">
        <v>111000.24</v>
      </c>
    </row>
    <row r="27" spans="1:9" x14ac:dyDescent="0.25">
      <c r="A27" s="19"/>
      <c r="B27" s="25"/>
      <c r="C27" s="10" t="s">
        <v>109</v>
      </c>
      <c r="D27" s="21"/>
      <c r="E27" s="11"/>
      <c r="F27" s="32" t="s">
        <v>101</v>
      </c>
      <c r="G27" s="12" t="s">
        <v>110</v>
      </c>
      <c r="H27" s="13"/>
      <c r="I27" s="14">
        <v>0</v>
      </c>
    </row>
    <row r="28" spans="1:9" ht="24.75" x14ac:dyDescent="0.25">
      <c r="A28" s="19">
        <v>46084</v>
      </c>
      <c r="B28" s="25"/>
      <c r="C28" s="10" t="s">
        <v>111</v>
      </c>
      <c r="D28" s="21" t="s">
        <v>112</v>
      </c>
      <c r="E28" s="11" t="s">
        <v>16</v>
      </c>
      <c r="F28" s="32" t="s">
        <v>113</v>
      </c>
      <c r="G28" s="12" t="s">
        <v>114</v>
      </c>
      <c r="H28" s="13" t="s">
        <v>94</v>
      </c>
      <c r="I28" s="14">
        <v>103040</v>
      </c>
    </row>
    <row r="29" spans="1:9" x14ac:dyDescent="0.25">
      <c r="A29" s="8">
        <v>46084</v>
      </c>
      <c r="B29" s="33"/>
      <c r="C29" s="10" t="s">
        <v>115</v>
      </c>
      <c r="D29" s="10" t="s">
        <v>116</v>
      </c>
      <c r="E29" s="24" t="s">
        <v>16</v>
      </c>
      <c r="F29" s="12" t="s">
        <v>117</v>
      </c>
      <c r="G29" s="12" t="s">
        <v>118</v>
      </c>
      <c r="H29" s="13" t="s">
        <v>99</v>
      </c>
      <c r="I29" s="14">
        <v>239000</v>
      </c>
    </row>
    <row r="30" spans="1:9" x14ac:dyDescent="0.25">
      <c r="A30" s="8">
        <v>46084</v>
      </c>
      <c r="B30" s="23"/>
      <c r="C30" s="10" t="s">
        <v>119</v>
      </c>
      <c r="D30" s="21" t="s">
        <v>120</v>
      </c>
      <c r="E30" s="27" t="s">
        <v>16</v>
      </c>
      <c r="F30" s="13" t="s">
        <v>121</v>
      </c>
      <c r="G30" s="12" t="s">
        <v>118</v>
      </c>
      <c r="H30" s="13" t="s">
        <v>99</v>
      </c>
      <c r="I30" s="14">
        <v>168075</v>
      </c>
    </row>
    <row r="31" spans="1:9" x14ac:dyDescent="0.25">
      <c r="A31" s="8">
        <v>46084</v>
      </c>
      <c r="B31" s="23"/>
      <c r="C31" s="10" t="s">
        <v>122</v>
      </c>
      <c r="D31" s="10" t="s">
        <v>123</v>
      </c>
      <c r="E31" s="11" t="s">
        <v>16</v>
      </c>
      <c r="F31" s="12" t="s">
        <v>124</v>
      </c>
      <c r="G31" s="29" t="s">
        <v>125</v>
      </c>
      <c r="H31" s="13" t="s">
        <v>126</v>
      </c>
      <c r="I31" s="14">
        <v>148800.54999999999</v>
      </c>
    </row>
    <row r="32" spans="1:9" x14ac:dyDescent="0.25">
      <c r="A32" s="19">
        <v>46085</v>
      </c>
      <c r="B32" s="25"/>
      <c r="C32" s="10" t="s">
        <v>127</v>
      </c>
      <c r="D32" s="21" t="s">
        <v>128</v>
      </c>
      <c r="E32" s="11" t="s">
        <v>16</v>
      </c>
      <c r="F32" s="22" t="s">
        <v>83</v>
      </c>
      <c r="G32" s="12" t="s">
        <v>84</v>
      </c>
      <c r="H32" s="13" t="s">
        <v>85</v>
      </c>
      <c r="I32" s="14">
        <v>45500</v>
      </c>
    </row>
    <row r="33" spans="1:9" x14ac:dyDescent="0.25">
      <c r="A33" s="8">
        <v>46085</v>
      </c>
      <c r="B33" s="23"/>
      <c r="C33" s="10" t="s">
        <v>129</v>
      </c>
      <c r="D33" s="21" t="s">
        <v>130</v>
      </c>
      <c r="E33" s="24" t="s">
        <v>16</v>
      </c>
      <c r="F33" s="28" t="s">
        <v>131</v>
      </c>
      <c r="G33" s="12" t="s">
        <v>118</v>
      </c>
      <c r="H33" s="13" t="s">
        <v>99</v>
      </c>
      <c r="I33" s="14">
        <v>57888</v>
      </c>
    </row>
    <row r="34" spans="1:9" x14ac:dyDescent="0.25">
      <c r="A34" s="8">
        <v>46085</v>
      </c>
      <c r="B34" s="23"/>
      <c r="C34" s="10" t="s">
        <v>132</v>
      </c>
      <c r="D34" s="21" t="s">
        <v>120</v>
      </c>
      <c r="E34" s="11" t="s">
        <v>16</v>
      </c>
      <c r="F34" s="32" t="s">
        <v>133</v>
      </c>
      <c r="G34" s="23" t="s">
        <v>30</v>
      </c>
      <c r="H34" s="13" t="s">
        <v>19</v>
      </c>
      <c r="I34" s="14">
        <v>56376.95</v>
      </c>
    </row>
    <row r="35" spans="1:9" x14ac:dyDescent="0.25">
      <c r="A35" s="8">
        <v>46085</v>
      </c>
      <c r="B35" s="23"/>
      <c r="C35" s="10" t="s">
        <v>134</v>
      </c>
      <c r="D35" s="10" t="s">
        <v>135</v>
      </c>
      <c r="E35" s="24" t="s">
        <v>16</v>
      </c>
      <c r="F35" s="12" t="s">
        <v>63</v>
      </c>
      <c r="G35" s="12" t="s">
        <v>64</v>
      </c>
      <c r="H35" s="13" t="s">
        <v>65</v>
      </c>
      <c r="I35" s="14">
        <v>240082.76</v>
      </c>
    </row>
    <row r="36" spans="1:9" x14ac:dyDescent="0.25">
      <c r="A36" s="8">
        <v>46085</v>
      </c>
      <c r="B36" s="23"/>
      <c r="C36" s="10" t="s">
        <v>136</v>
      </c>
      <c r="D36" s="21" t="s">
        <v>137</v>
      </c>
      <c r="E36" s="11" t="s">
        <v>16</v>
      </c>
      <c r="F36" s="32" t="s">
        <v>138</v>
      </c>
      <c r="G36" s="12" t="s">
        <v>139</v>
      </c>
      <c r="H36" s="13" t="s">
        <v>140</v>
      </c>
      <c r="I36" s="14">
        <v>48500</v>
      </c>
    </row>
    <row r="37" spans="1:9" x14ac:dyDescent="0.25">
      <c r="A37" s="8"/>
      <c r="B37" s="23"/>
      <c r="C37" s="10" t="s">
        <v>141</v>
      </c>
      <c r="D37" s="21"/>
      <c r="E37" s="11"/>
      <c r="F37" s="32" t="s">
        <v>142</v>
      </c>
      <c r="G37" s="12" t="s">
        <v>143</v>
      </c>
      <c r="H37" s="13"/>
      <c r="I37" s="14">
        <v>0</v>
      </c>
    </row>
    <row r="38" spans="1:9" ht="24.75" x14ac:dyDescent="0.25">
      <c r="A38" s="8">
        <v>46084</v>
      </c>
      <c r="B38" s="23"/>
      <c r="C38" s="10" t="s">
        <v>144</v>
      </c>
      <c r="D38" s="34" t="s">
        <v>145</v>
      </c>
      <c r="E38" s="24" t="s">
        <v>16</v>
      </c>
      <c r="F38" s="28" t="s">
        <v>146</v>
      </c>
      <c r="G38" s="12" t="s">
        <v>147</v>
      </c>
      <c r="H38" s="13" t="s">
        <v>148</v>
      </c>
      <c r="I38" s="14">
        <v>116436.3</v>
      </c>
    </row>
    <row r="39" spans="1:9" x14ac:dyDescent="0.25">
      <c r="A39" s="19">
        <v>46085</v>
      </c>
      <c r="B39" s="25"/>
      <c r="C39" s="10" t="s">
        <v>149</v>
      </c>
      <c r="D39" s="21" t="s">
        <v>53</v>
      </c>
      <c r="E39" s="27" t="s">
        <v>16</v>
      </c>
      <c r="F39" s="30" t="s">
        <v>150</v>
      </c>
      <c r="G39" s="12" t="s">
        <v>151</v>
      </c>
      <c r="H39" s="13" t="s">
        <v>65</v>
      </c>
      <c r="I39" s="14">
        <v>138762</v>
      </c>
    </row>
    <row r="40" spans="1:9" x14ac:dyDescent="0.25">
      <c r="A40" s="19">
        <v>46084</v>
      </c>
      <c r="B40" s="25"/>
      <c r="C40" s="20" t="s">
        <v>152</v>
      </c>
      <c r="D40" s="21" t="s">
        <v>153</v>
      </c>
      <c r="E40" s="11" t="s">
        <v>16</v>
      </c>
      <c r="F40" s="22" t="s">
        <v>154</v>
      </c>
      <c r="G40" s="12" t="s">
        <v>30</v>
      </c>
      <c r="H40" s="13" t="s">
        <v>19</v>
      </c>
      <c r="I40" s="14">
        <v>7200</v>
      </c>
    </row>
    <row r="41" spans="1:9" x14ac:dyDescent="0.25">
      <c r="A41" s="8">
        <v>46086</v>
      </c>
      <c r="B41" s="23"/>
      <c r="C41" s="10" t="s">
        <v>155</v>
      </c>
      <c r="D41" s="21"/>
      <c r="E41" s="35" t="s">
        <v>16</v>
      </c>
      <c r="F41" s="30" t="s">
        <v>156</v>
      </c>
      <c r="G41" s="12" t="s">
        <v>157</v>
      </c>
      <c r="H41" s="13" t="s">
        <v>158</v>
      </c>
      <c r="I41" s="14">
        <v>104651.25</v>
      </c>
    </row>
    <row r="42" spans="1:9" x14ac:dyDescent="0.25">
      <c r="A42" s="8">
        <v>46086</v>
      </c>
      <c r="B42" s="23"/>
      <c r="C42" s="10" t="s">
        <v>159</v>
      </c>
      <c r="D42" s="10" t="s">
        <v>160</v>
      </c>
      <c r="E42" s="11" t="s">
        <v>16</v>
      </c>
      <c r="F42" s="12" t="s">
        <v>161</v>
      </c>
      <c r="G42" s="12" t="s">
        <v>118</v>
      </c>
      <c r="H42" s="13" t="s">
        <v>99</v>
      </c>
      <c r="I42" s="14">
        <v>72000</v>
      </c>
    </row>
    <row r="43" spans="1:9" x14ac:dyDescent="0.25">
      <c r="A43" s="19">
        <v>46087</v>
      </c>
      <c r="B43" s="25"/>
      <c r="C43" s="10" t="s">
        <v>162</v>
      </c>
      <c r="D43" s="21" t="s">
        <v>163</v>
      </c>
      <c r="E43" s="11" t="s">
        <v>16</v>
      </c>
      <c r="F43" s="22" t="s">
        <v>164</v>
      </c>
      <c r="G43" s="12" t="s">
        <v>165</v>
      </c>
      <c r="H43" s="13" t="s">
        <v>166</v>
      </c>
      <c r="I43" s="14">
        <v>10019.84</v>
      </c>
    </row>
    <row r="44" spans="1:9" x14ac:dyDescent="0.25">
      <c r="A44" s="19">
        <v>46117</v>
      </c>
      <c r="B44" s="25"/>
      <c r="C44" s="10" t="s">
        <v>167</v>
      </c>
      <c r="D44" s="21" t="s">
        <v>168</v>
      </c>
      <c r="E44" s="24" t="s">
        <v>16</v>
      </c>
      <c r="F44" s="28" t="s">
        <v>169</v>
      </c>
      <c r="G44" s="12" t="s">
        <v>118</v>
      </c>
      <c r="H44" s="13" t="s">
        <v>99</v>
      </c>
      <c r="I44" s="14">
        <v>222500</v>
      </c>
    </row>
    <row r="45" spans="1:9" x14ac:dyDescent="0.25">
      <c r="A45" s="8">
        <v>46087</v>
      </c>
      <c r="B45" s="23"/>
      <c r="C45" s="10" t="s">
        <v>170</v>
      </c>
      <c r="D45" s="21" t="s">
        <v>171</v>
      </c>
      <c r="E45" s="11" t="s">
        <v>16</v>
      </c>
      <c r="F45" s="12" t="s">
        <v>124</v>
      </c>
      <c r="G45" s="29" t="s">
        <v>125</v>
      </c>
      <c r="H45" s="13" t="s">
        <v>126</v>
      </c>
      <c r="I45" s="14">
        <v>72019.179999999993</v>
      </c>
    </row>
    <row r="46" spans="1:9" x14ac:dyDescent="0.25">
      <c r="A46" s="19">
        <v>46087</v>
      </c>
      <c r="B46" s="25"/>
      <c r="C46" s="10" t="s">
        <v>172</v>
      </c>
      <c r="D46" s="21" t="s">
        <v>173</v>
      </c>
      <c r="E46" s="24" t="s">
        <v>16</v>
      </c>
      <c r="F46" s="17" t="s">
        <v>92</v>
      </c>
      <c r="G46" s="12" t="s">
        <v>30</v>
      </c>
      <c r="H46" s="13" t="s">
        <v>19</v>
      </c>
      <c r="I46" s="14">
        <v>118000</v>
      </c>
    </row>
    <row r="47" spans="1:9" x14ac:dyDescent="0.25">
      <c r="A47" s="19">
        <v>46090</v>
      </c>
      <c r="B47" s="25"/>
      <c r="C47" s="10" t="s">
        <v>174</v>
      </c>
      <c r="D47" s="21" t="s">
        <v>175</v>
      </c>
      <c r="E47" s="11" t="s">
        <v>16</v>
      </c>
      <c r="F47" s="22" t="s">
        <v>176</v>
      </c>
      <c r="G47" s="12" t="s">
        <v>177</v>
      </c>
      <c r="H47" s="13" t="s">
        <v>178</v>
      </c>
      <c r="I47" s="14">
        <v>58056</v>
      </c>
    </row>
    <row r="48" spans="1:9" x14ac:dyDescent="0.25">
      <c r="A48" s="19">
        <v>46090</v>
      </c>
      <c r="B48" s="25"/>
      <c r="C48" s="10" t="s">
        <v>179</v>
      </c>
      <c r="D48" s="21" t="s">
        <v>180</v>
      </c>
      <c r="E48" s="11" t="s">
        <v>16</v>
      </c>
      <c r="F48" s="22" t="s">
        <v>181</v>
      </c>
      <c r="G48" s="36" t="s">
        <v>182</v>
      </c>
      <c r="H48" s="13" t="s">
        <v>183</v>
      </c>
      <c r="I48" s="14">
        <v>40120</v>
      </c>
    </row>
    <row r="49" spans="1:9" ht="25.5" x14ac:dyDescent="0.25">
      <c r="A49" s="8">
        <v>46091</v>
      </c>
      <c r="B49" s="23"/>
      <c r="C49" s="10" t="s">
        <v>184</v>
      </c>
      <c r="D49" s="21" t="s">
        <v>185</v>
      </c>
      <c r="E49" s="11" t="s">
        <v>16</v>
      </c>
      <c r="F49" s="37" t="s">
        <v>186</v>
      </c>
      <c r="G49" s="38" t="s">
        <v>187</v>
      </c>
      <c r="H49" s="22" t="s">
        <v>188</v>
      </c>
      <c r="I49" s="14">
        <v>194062.8</v>
      </c>
    </row>
    <row r="50" spans="1:9" x14ac:dyDescent="0.25">
      <c r="A50" s="19"/>
      <c r="B50" s="25"/>
      <c r="C50" s="10" t="s">
        <v>189</v>
      </c>
      <c r="D50" s="21"/>
      <c r="E50" s="11"/>
      <c r="F50" s="32" t="s">
        <v>190</v>
      </c>
      <c r="G50" s="12" t="s">
        <v>190</v>
      </c>
      <c r="H50" s="13"/>
      <c r="I50" s="14"/>
    </row>
    <row r="51" spans="1:9" x14ac:dyDescent="0.25">
      <c r="A51" s="19">
        <v>46091</v>
      </c>
      <c r="B51" s="25"/>
      <c r="C51" s="20" t="s">
        <v>191</v>
      </c>
      <c r="D51" s="21" t="s">
        <v>192</v>
      </c>
      <c r="E51" s="11" t="s">
        <v>16</v>
      </c>
      <c r="F51" s="30" t="s">
        <v>193</v>
      </c>
      <c r="G51" s="12" t="s">
        <v>194</v>
      </c>
      <c r="H51" s="13" t="s">
        <v>195</v>
      </c>
      <c r="I51" s="14">
        <v>171926</v>
      </c>
    </row>
    <row r="52" spans="1:9" x14ac:dyDescent="0.25">
      <c r="A52" s="19">
        <v>46062</v>
      </c>
      <c r="B52" s="25"/>
      <c r="C52" s="20" t="s">
        <v>196</v>
      </c>
      <c r="D52" s="21" t="s">
        <v>197</v>
      </c>
      <c r="E52" s="24" t="s">
        <v>16</v>
      </c>
      <c r="F52" s="28" t="s">
        <v>198</v>
      </c>
      <c r="G52" s="12" t="s">
        <v>165</v>
      </c>
      <c r="H52" s="13" t="s">
        <v>166</v>
      </c>
      <c r="I52" s="14">
        <v>22420</v>
      </c>
    </row>
    <row r="53" spans="1:9" x14ac:dyDescent="0.25">
      <c r="A53" s="19"/>
      <c r="B53" s="25"/>
      <c r="C53" s="20" t="s">
        <v>199</v>
      </c>
      <c r="D53" s="21"/>
      <c r="E53" s="24"/>
      <c r="F53" s="32" t="s">
        <v>142</v>
      </c>
      <c r="G53" s="12" t="s">
        <v>143</v>
      </c>
      <c r="H53" s="13"/>
      <c r="I53" s="14"/>
    </row>
    <row r="54" spans="1:9" x14ac:dyDescent="0.25">
      <c r="A54" s="19">
        <v>46091</v>
      </c>
      <c r="B54" s="25"/>
      <c r="C54" s="20" t="s">
        <v>200</v>
      </c>
      <c r="D54" s="21" t="s">
        <v>180</v>
      </c>
      <c r="E54" s="11" t="s">
        <v>16</v>
      </c>
      <c r="F54" s="13" t="s">
        <v>201</v>
      </c>
      <c r="G54" s="12" t="s">
        <v>30</v>
      </c>
      <c r="H54" s="13" t="s">
        <v>19</v>
      </c>
      <c r="I54" s="14">
        <v>47200</v>
      </c>
    </row>
    <row r="55" spans="1:9" x14ac:dyDescent="0.25">
      <c r="A55" s="19">
        <v>46091</v>
      </c>
      <c r="B55" s="25"/>
      <c r="C55" s="20" t="s">
        <v>202</v>
      </c>
      <c r="D55" s="21" t="s">
        <v>203</v>
      </c>
      <c r="E55" s="11" t="s">
        <v>16</v>
      </c>
      <c r="F55" s="32" t="s">
        <v>204</v>
      </c>
      <c r="G55" s="12" t="s">
        <v>205</v>
      </c>
      <c r="H55" s="13" t="s">
        <v>25</v>
      </c>
      <c r="I55" s="14">
        <v>245495</v>
      </c>
    </row>
    <row r="56" spans="1:9" x14ac:dyDescent="0.25">
      <c r="A56" s="19">
        <v>46105</v>
      </c>
      <c r="B56" s="25" t="s">
        <v>206</v>
      </c>
      <c r="C56" s="20" t="s">
        <v>207</v>
      </c>
      <c r="D56" s="21" t="s">
        <v>208</v>
      </c>
      <c r="E56" s="11" t="s">
        <v>209</v>
      </c>
      <c r="F56" s="32" t="s">
        <v>210</v>
      </c>
      <c r="G56" s="12" t="s">
        <v>211</v>
      </c>
      <c r="H56" s="13" t="s">
        <v>212</v>
      </c>
      <c r="I56" s="14">
        <v>245469.5</v>
      </c>
    </row>
    <row r="57" spans="1:9" x14ac:dyDescent="0.25">
      <c r="A57" s="19">
        <v>46091</v>
      </c>
      <c r="B57" s="25"/>
      <c r="C57" s="20" t="s">
        <v>213</v>
      </c>
      <c r="D57" s="21" t="s">
        <v>214</v>
      </c>
      <c r="E57" s="11" t="s">
        <v>16</v>
      </c>
      <c r="F57" s="13" t="s">
        <v>54</v>
      </c>
      <c r="G57" s="12" t="s">
        <v>55</v>
      </c>
      <c r="H57" s="13" t="s">
        <v>25</v>
      </c>
      <c r="I57" s="14">
        <v>194500</v>
      </c>
    </row>
    <row r="58" spans="1:9" x14ac:dyDescent="0.25">
      <c r="A58" s="8">
        <v>46084</v>
      </c>
      <c r="B58" s="23"/>
      <c r="C58" s="10" t="s">
        <v>215</v>
      </c>
      <c r="D58" s="10" t="s">
        <v>91</v>
      </c>
      <c r="E58" s="11" t="s">
        <v>16</v>
      </c>
      <c r="F58" s="12" t="s">
        <v>92</v>
      </c>
      <c r="G58" s="23" t="s">
        <v>216</v>
      </c>
      <c r="H58" s="13" t="s">
        <v>19</v>
      </c>
      <c r="I58" s="14">
        <v>98530</v>
      </c>
    </row>
    <row r="59" spans="1:9" x14ac:dyDescent="0.25">
      <c r="A59" s="19">
        <v>46093</v>
      </c>
      <c r="B59" s="25"/>
      <c r="C59" s="20" t="s">
        <v>217</v>
      </c>
      <c r="D59" s="21" t="s">
        <v>218</v>
      </c>
      <c r="E59" s="11" t="s">
        <v>16</v>
      </c>
      <c r="F59" s="39" t="s">
        <v>219</v>
      </c>
      <c r="G59" s="31" t="s">
        <v>220</v>
      </c>
      <c r="H59" s="13" t="s">
        <v>221</v>
      </c>
      <c r="I59" s="14">
        <v>110023.2</v>
      </c>
    </row>
    <row r="60" spans="1:9" x14ac:dyDescent="0.25">
      <c r="A60" s="19">
        <v>13</v>
      </c>
      <c r="B60" s="25"/>
      <c r="C60" s="20" t="s">
        <v>222</v>
      </c>
      <c r="D60" s="21" t="s">
        <v>223</v>
      </c>
      <c r="E60" s="11" t="s">
        <v>16</v>
      </c>
      <c r="F60" s="22" t="s">
        <v>224</v>
      </c>
      <c r="G60" s="31" t="s">
        <v>225</v>
      </c>
      <c r="H60" s="13" t="s">
        <v>212</v>
      </c>
      <c r="I60" s="14">
        <v>17346</v>
      </c>
    </row>
    <row r="61" spans="1:9" x14ac:dyDescent="0.25">
      <c r="A61" s="19">
        <v>46090</v>
      </c>
      <c r="B61" s="25"/>
      <c r="C61" s="20" t="s">
        <v>226</v>
      </c>
      <c r="D61" s="21" t="s">
        <v>227</v>
      </c>
      <c r="E61" s="35" t="s">
        <v>16</v>
      </c>
      <c r="F61" s="30" t="s">
        <v>228</v>
      </c>
      <c r="G61" s="12" t="s">
        <v>24</v>
      </c>
      <c r="H61" s="13" t="s">
        <v>25</v>
      </c>
      <c r="I61" s="14">
        <v>150190.25</v>
      </c>
    </row>
    <row r="62" spans="1:9" x14ac:dyDescent="0.25">
      <c r="A62" s="19">
        <v>46091</v>
      </c>
      <c r="B62" s="25"/>
      <c r="C62" s="20" t="s">
        <v>229</v>
      </c>
      <c r="D62" s="21" t="s">
        <v>230</v>
      </c>
      <c r="E62" s="11" t="s">
        <v>16</v>
      </c>
      <c r="F62" s="28" t="s">
        <v>146</v>
      </c>
      <c r="G62" s="23" t="s">
        <v>216</v>
      </c>
      <c r="H62" s="13" t="s">
        <v>19</v>
      </c>
      <c r="I62" s="14">
        <v>58764</v>
      </c>
    </row>
    <row r="63" spans="1:9" x14ac:dyDescent="0.25">
      <c r="A63" s="19">
        <v>46091</v>
      </c>
      <c r="B63" s="25"/>
      <c r="C63" s="20" t="s">
        <v>231</v>
      </c>
      <c r="D63" s="21" t="s">
        <v>232</v>
      </c>
      <c r="E63" s="11" t="s">
        <v>16</v>
      </c>
      <c r="F63" s="12" t="s">
        <v>117</v>
      </c>
      <c r="G63" s="12" t="s">
        <v>118</v>
      </c>
      <c r="H63" s="13" t="s">
        <v>99</v>
      </c>
      <c r="I63" s="14">
        <v>79600</v>
      </c>
    </row>
    <row r="64" spans="1:9" x14ac:dyDescent="0.25">
      <c r="A64" s="19">
        <v>46092</v>
      </c>
      <c r="C64" s="40" t="s">
        <v>233</v>
      </c>
      <c r="D64" s="41" t="s">
        <v>234</v>
      </c>
      <c r="E64" s="42" t="s">
        <v>16</v>
      </c>
      <c r="F64" s="17" t="s">
        <v>235</v>
      </c>
      <c r="G64" s="17" t="s">
        <v>236</v>
      </c>
      <c r="H64" t="s">
        <v>195</v>
      </c>
      <c r="I64" s="43">
        <v>123428</v>
      </c>
    </row>
    <row r="65" spans="1:9" x14ac:dyDescent="0.25">
      <c r="A65" s="19">
        <v>46092</v>
      </c>
      <c r="B65" s="25"/>
      <c r="C65" s="20" t="s">
        <v>237</v>
      </c>
      <c r="D65" s="21" t="s">
        <v>238</v>
      </c>
      <c r="E65" s="11" t="s">
        <v>16</v>
      </c>
      <c r="F65" s="32" t="s">
        <v>239</v>
      </c>
      <c r="G65" s="12" t="s">
        <v>205</v>
      </c>
      <c r="H65" s="13" t="s">
        <v>25</v>
      </c>
      <c r="I65" s="14">
        <v>239349.22</v>
      </c>
    </row>
    <row r="66" spans="1:9" x14ac:dyDescent="0.25">
      <c r="A66" s="19">
        <v>46093</v>
      </c>
      <c r="B66" s="25"/>
      <c r="C66" s="20" t="s">
        <v>240</v>
      </c>
      <c r="D66" s="21" t="s">
        <v>241</v>
      </c>
      <c r="E66" s="11" t="s">
        <v>16</v>
      </c>
      <c r="F66" s="12" t="s">
        <v>242</v>
      </c>
      <c r="G66" s="44" t="s">
        <v>243</v>
      </c>
      <c r="H66" s="13" t="s">
        <v>244</v>
      </c>
      <c r="I66" s="14">
        <v>21500</v>
      </c>
    </row>
    <row r="67" spans="1:9" x14ac:dyDescent="0.25">
      <c r="A67" s="19">
        <v>46094</v>
      </c>
      <c r="B67" s="25"/>
      <c r="C67" s="20" t="s">
        <v>245</v>
      </c>
      <c r="D67" s="21" t="s">
        <v>246</v>
      </c>
      <c r="E67" s="11" t="s">
        <v>16</v>
      </c>
      <c r="F67" s="12" t="s">
        <v>247</v>
      </c>
      <c r="G67" s="12" t="s">
        <v>64</v>
      </c>
      <c r="H67" s="13" t="s">
        <v>65</v>
      </c>
      <c r="I67" s="14">
        <v>30000</v>
      </c>
    </row>
    <row r="68" spans="1:9" x14ac:dyDescent="0.25">
      <c r="A68" s="19">
        <v>46094</v>
      </c>
      <c r="B68" s="25"/>
      <c r="C68" s="20" t="s">
        <v>248</v>
      </c>
      <c r="D68" s="21" t="s">
        <v>249</v>
      </c>
      <c r="E68" s="11" t="s">
        <v>16</v>
      </c>
      <c r="F68" s="12" t="s">
        <v>247</v>
      </c>
      <c r="G68" s="12" t="s">
        <v>64</v>
      </c>
      <c r="H68" s="13" t="s">
        <v>65</v>
      </c>
      <c r="I68" s="14">
        <v>64206</v>
      </c>
    </row>
    <row r="69" spans="1:9" x14ac:dyDescent="0.25">
      <c r="A69" s="19">
        <v>46094</v>
      </c>
      <c r="B69" s="25"/>
      <c r="C69" s="20" t="s">
        <v>250</v>
      </c>
      <c r="D69" s="21" t="s">
        <v>251</v>
      </c>
      <c r="E69" s="11" t="s">
        <v>16</v>
      </c>
      <c r="F69" s="30" t="s">
        <v>150</v>
      </c>
      <c r="G69" s="12" t="s">
        <v>252</v>
      </c>
      <c r="H69" s="13" t="s">
        <v>253</v>
      </c>
      <c r="I69" s="14">
        <v>2940</v>
      </c>
    </row>
    <row r="70" spans="1:9" x14ac:dyDescent="0.25">
      <c r="A70" s="19">
        <v>46095</v>
      </c>
      <c r="B70" s="25"/>
      <c r="C70" s="20" t="s">
        <v>254</v>
      </c>
      <c r="D70" s="21" t="s">
        <v>255</v>
      </c>
      <c r="E70" s="11" t="s">
        <v>16</v>
      </c>
      <c r="F70" s="32" t="s">
        <v>256</v>
      </c>
      <c r="G70" s="31" t="s">
        <v>257</v>
      </c>
      <c r="H70" s="13" t="s">
        <v>258</v>
      </c>
      <c r="I70" s="14">
        <v>42008</v>
      </c>
    </row>
    <row r="71" spans="1:9" x14ac:dyDescent="0.25">
      <c r="A71" s="19">
        <v>46070</v>
      </c>
      <c r="B71" s="25"/>
      <c r="C71" s="20" t="s">
        <v>259</v>
      </c>
      <c r="D71" s="21" t="s">
        <v>260</v>
      </c>
      <c r="E71" s="24" t="s">
        <v>16</v>
      </c>
      <c r="F71" s="28" t="s">
        <v>261</v>
      </c>
      <c r="G71" s="45" t="s">
        <v>262</v>
      </c>
      <c r="H71" s="13" t="s">
        <v>263</v>
      </c>
      <c r="I71" s="14">
        <v>399999.99</v>
      </c>
    </row>
    <row r="72" spans="1:9" x14ac:dyDescent="0.25">
      <c r="A72" s="19">
        <v>46100</v>
      </c>
      <c r="B72" s="25"/>
      <c r="C72" s="20" t="s">
        <v>264</v>
      </c>
      <c r="D72" s="21" t="s">
        <v>265</v>
      </c>
      <c r="E72" s="24" t="s">
        <v>16</v>
      </c>
      <c r="F72" s="28" t="s">
        <v>266</v>
      </c>
      <c r="G72" s="12" t="s">
        <v>267</v>
      </c>
      <c r="H72" s="13" t="s">
        <v>268</v>
      </c>
      <c r="I72" s="14">
        <v>9440</v>
      </c>
    </row>
    <row r="73" spans="1:9" x14ac:dyDescent="0.25">
      <c r="A73" s="19">
        <v>46097</v>
      </c>
      <c r="B73" s="25"/>
      <c r="C73" s="20" t="s">
        <v>269</v>
      </c>
      <c r="D73" s="21" t="s">
        <v>270</v>
      </c>
      <c r="E73" s="27" t="s">
        <v>16</v>
      </c>
      <c r="F73" s="30" t="s">
        <v>271</v>
      </c>
      <c r="G73" s="12" t="s">
        <v>157</v>
      </c>
      <c r="H73" s="13" t="s">
        <v>158</v>
      </c>
      <c r="I73" s="14">
        <v>4092.4</v>
      </c>
    </row>
    <row r="74" spans="1:9" x14ac:dyDescent="0.25">
      <c r="A74" s="19">
        <v>46097</v>
      </c>
      <c r="B74" s="25"/>
      <c r="C74" s="21" t="s">
        <v>272</v>
      </c>
      <c r="D74" s="21" t="s">
        <v>273</v>
      </c>
      <c r="E74" s="11" t="s">
        <v>16</v>
      </c>
      <c r="F74" s="30" t="s">
        <v>271</v>
      </c>
      <c r="G74" s="12" t="s">
        <v>157</v>
      </c>
      <c r="H74" s="13" t="s">
        <v>158</v>
      </c>
      <c r="I74" s="14">
        <v>12564.2</v>
      </c>
    </row>
    <row r="75" spans="1:9" x14ac:dyDescent="0.25">
      <c r="A75" s="19">
        <v>46097</v>
      </c>
      <c r="B75" s="25"/>
      <c r="C75" s="20" t="s">
        <v>274</v>
      </c>
      <c r="D75" s="21" t="s">
        <v>265</v>
      </c>
      <c r="E75" s="24" t="s">
        <v>16</v>
      </c>
      <c r="F75" s="28" t="s">
        <v>275</v>
      </c>
      <c r="G75" s="12" t="s">
        <v>216</v>
      </c>
      <c r="H75" s="13" t="s">
        <v>19</v>
      </c>
      <c r="I75" s="14">
        <v>10856</v>
      </c>
    </row>
    <row r="76" spans="1:9" x14ac:dyDescent="0.25">
      <c r="A76" s="19">
        <v>46098</v>
      </c>
      <c r="B76" s="25"/>
      <c r="C76" s="46" t="s">
        <v>276</v>
      </c>
      <c r="D76" s="21" t="s">
        <v>277</v>
      </c>
      <c r="E76" s="27" t="s">
        <v>16</v>
      </c>
      <c r="F76" s="13" t="s">
        <v>54</v>
      </c>
      <c r="G76" s="12" t="s">
        <v>55</v>
      </c>
      <c r="H76" s="13" t="s">
        <v>25</v>
      </c>
      <c r="I76" s="14">
        <v>164000</v>
      </c>
    </row>
    <row r="77" spans="1:9" ht="25.5" x14ac:dyDescent="0.25">
      <c r="A77" s="8">
        <v>46098</v>
      </c>
      <c r="B77" s="23"/>
      <c r="C77" s="21" t="s">
        <v>278</v>
      </c>
      <c r="D77" s="10" t="s">
        <v>279</v>
      </c>
      <c r="E77" s="11" t="s">
        <v>16</v>
      </c>
      <c r="F77" s="30" t="s">
        <v>280</v>
      </c>
      <c r="G77" s="36" t="s">
        <v>281</v>
      </c>
      <c r="H77" s="13" t="s">
        <v>282</v>
      </c>
      <c r="I77" s="14">
        <v>10000</v>
      </c>
    </row>
    <row r="78" spans="1:9" x14ac:dyDescent="0.25">
      <c r="A78" s="8">
        <v>46100</v>
      </c>
      <c r="B78" s="23"/>
      <c r="C78" s="10" t="s">
        <v>283</v>
      </c>
      <c r="D78" s="21" t="s">
        <v>284</v>
      </c>
      <c r="E78" s="24" t="s">
        <v>16</v>
      </c>
      <c r="F78" s="28" t="s">
        <v>198</v>
      </c>
      <c r="G78" s="12" t="s">
        <v>165</v>
      </c>
      <c r="H78" s="13" t="s">
        <v>166</v>
      </c>
      <c r="I78" s="14">
        <v>37760</v>
      </c>
    </row>
    <row r="79" spans="1:9" x14ac:dyDescent="0.25">
      <c r="A79" s="8">
        <v>46101</v>
      </c>
      <c r="B79" s="23"/>
      <c r="C79" s="21" t="s">
        <v>285</v>
      </c>
      <c r="D79" s="21" t="s">
        <v>286</v>
      </c>
      <c r="E79" s="11" t="s">
        <v>16</v>
      </c>
      <c r="F79" s="32" t="s">
        <v>287</v>
      </c>
      <c r="G79" s="12" t="s">
        <v>118</v>
      </c>
      <c r="H79" s="13" t="s">
        <v>99</v>
      </c>
      <c r="I79" s="14">
        <v>3819.3</v>
      </c>
    </row>
    <row r="80" spans="1:9" x14ac:dyDescent="0.25">
      <c r="A80" s="8">
        <v>46101</v>
      </c>
      <c r="B80" s="23"/>
      <c r="C80" s="21" t="s">
        <v>288</v>
      </c>
      <c r="D80" s="21" t="s">
        <v>289</v>
      </c>
      <c r="E80" s="24" t="s">
        <v>16</v>
      </c>
      <c r="F80" s="23" t="s">
        <v>290</v>
      </c>
      <c r="G80" s="12" t="s">
        <v>291</v>
      </c>
      <c r="H80" s="13" t="s">
        <v>292</v>
      </c>
      <c r="I80" s="14">
        <v>155321</v>
      </c>
    </row>
    <row r="81" spans="1:12" x14ac:dyDescent="0.25">
      <c r="A81" s="19">
        <v>46098</v>
      </c>
      <c r="B81" s="25"/>
      <c r="C81" s="20" t="s">
        <v>293</v>
      </c>
      <c r="D81" s="21" t="s">
        <v>294</v>
      </c>
      <c r="E81" s="11" t="s">
        <v>16</v>
      </c>
      <c r="F81" s="12" t="s">
        <v>124</v>
      </c>
      <c r="G81" s="29" t="s">
        <v>125</v>
      </c>
      <c r="H81" s="13" t="s">
        <v>126</v>
      </c>
      <c r="I81" s="14">
        <v>51739.86</v>
      </c>
    </row>
    <row r="82" spans="1:12" x14ac:dyDescent="0.25">
      <c r="A82" s="19">
        <v>46101</v>
      </c>
      <c r="B82" s="25"/>
      <c r="C82" s="20" t="s">
        <v>295</v>
      </c>
      <c r="D82" s="21" t="s">
        <v>296</v>
      </c>
      <c r="E82" s="11" t="s">
        <v>16</v>
      </c>
      <c r="F82" s="32" t="s">
        <v>181</v>
      </c>
      <c r="G82" s="36" t="s">
        <v>182</v>
      </c>
      <c r="H82" s="13" t="s">
        <v>183</v>
      </c>
      <c r="I82" s="14">
        <v>2360</v>
      </c>
    </row>
    <row r="83" spans="1:12" x14ac:dyDescent="0.25">
      <c r="A83" s="19">
        <v>46104</v>
      </c>
      <c r="B83" s="25"/>
      <c r="C83" s="20" t="s">
        <v>297</v>
      </c>
      <c r="D83" s="21" t="s">
        <v>298</v>
      </c>
      <c r="E83" s="11" t="s">
        <v>16</v>
      </c>
      <c r="F83" s="32" t="s">
        <v>299</v>
      </c>
      <c r="G83" s="12" t="s">
        <v>216</v>
      </c>
      <c r="H83" s="13" t="s">
        <v>19</v>
      </c>
      <c r="I83" s="14">
        <v>168429.95</v>
      </c>
    </row>
    <row r="84" spans="1:12" x14ac:dyDescent="0.25">
      <c r="A84" s="19">
        <v>46104</v>
      </c>
      <c r="B84" s="25"/>
      <c r="C84" s="46" t="s">
        <v>300</v>
      </c>
      <c r="D84" s="47" t="s">
        <v>301</v>
      </c>
      <c r="E84" s="35" t="s">
        <v>16</v>
      </c>
      <c r="F84" s="30" t="s">
        <v>302</v>
      </c>
      <c r="G84" s="12" t="s">
        <v>165</v>
      </c>
      <c r="H84" s="13" t="s">
        <v>166</v>
      </c>
      <c r="I84" s="14">
        <v>76700</v>
      </c>
    </row>
    <row r="85" spans="1:12" x14ac:dyDescent="0.25">
      <c r="A85" s="8">
        <v>46104</v>
      </c>
      <c r="B85" s="23"/>
      <c r="C85" s="10" t="s">
        <v>303</v>
      </c>
      <c r="D85" s="21" t="s">
        <v>304</v>
      </c>
      <c r="E85" s="11" t="s">
        <v>16</v>
      </c>
      <c r="F85" s="12" t="s">
        <v>124</v>
      </c>
      <c r="G85" s="29" t="s">
        <v>125</v>
      </c>
      <c r="H85" s="13" t="s">
        <v>126</v>
      </c>
      <c r="I85" s="14">
        <v>68369.539999999994</v>
      </c>
    </row>
    <row r="86" spans="1:12" x14ac:dyDescent="0.25">
      <c r="A86" s="8">
        <v>46104</v>
      </c>
      <c r="B86" s="23"/>
      <c r="C86" s="10" t="s">
        <v>305</v>
      </c>
      <c r="D86" s="34" t="s">
        <v>306</v>
      </c>
      <c r="E86" s="27" t="s">
        <v>16</v>
      </c>
      <c r="F86" s="13" t="s">
        <v>54</v>
      </c>
      <c r="G86" s="12" t="s">
        <v>55</v>
      </c>
      <c r="H86" s="13" t="s">
        <v>25</v>
      </c>
      <c r="I86" s="14">
        <v>139000</v>
      </c>
    </row>
    <row r="87" spans="1:12" x14ac:dyDescent="0.25">
      <c r="A87" s="19">
        <v>46106</v>
      </c>
      <c r="B87" s="25"/>
      <c r="C87" s="46" t="s">
        <v>307</v>
      </c>
      <c r="D87" s="21" t="s">
        <v>308</v>
      </c>
      <c r="E87" s="24" t="s">
        <v>16</v>
      </c>
      <c r="F87" s="28" t="s">
        <v>309</v>
      </c>
      <c r="G87" s="12" t="s">
        <v>74</v>
      </c>
      <c r="H87" s="13" t="s">
        <v>75</v>
      </c>
      <c r="I87" s="14">
        <v>4500</v>
      </c>
    </row>
    <row r="88" spans="1:12" x14ac:dyDescent="0.25">
      <c r="A88" s="8">
        <v>46108</v>
      </c>
      <c r="B88" s="23"/>
      <c r="C88" s="10" t="s">
        <v>310</v>
      </c>
      <c r="D88" s="21" t="s">
        <v>311</v>
      </c>
      <c r="E88" s="24" t="s">
        <v>16</v>
      </c>
      <c r="F88" s="28" t="s">
        <v>198</v>
      </c>
      <c r="G88" s="12" t="s">
        <v>165</v>
      </c>
      <c r="H88" s="13" t="s">
        <v>166</v>
      </c>
      <c r="I88" s="14">
        <v>41418</v>
      </c>
    </row>
    <row r="89" spans="1:12" x14ac:dyDescent="0.25">
      <c r="A89" s="8">
        <v>46108</v>
      </c>
      <c r="B89" s="23"/>
      <c r="C89" s="10" t="s">
        <v>312</v>
      </c>
      <c r="D89" s="21" t="s">
        <v>313</v>
      </c>
      <c r="E89" s="11" t="s">
        <v>16</v>
      </c>
      <c r="F89" s="12" t="s">
        <v>242</v>
      </c>
      <c r="G89" s="44" t="s">
        <v>243</v>
      </c>
      <c r="H89" s="13" t="s">
        <v>244</v>
      </c>
      <c r="I89" s="14">
        <v>36700</v>
      </c>
    </row>
    <row r="90" spans="1:12" x14ac:dyDescent="0.25">
      <c r="A90" s="8">
        <v>46108</v>
      </c>
      <c r="B90" s="23"/>
      <c r="C90" s="10" t="s">
        <v>314</v>
      </c>
      <c r="D90" s="10" t="s">
        <v>315</v>
      </c>
      <c r="E90" s="27" t="s">
        <v>16</v>
      </c>
      <c r="F90" s="13" t="s">
        <v>54</v>
      </c>
      <c r="G90" s="12" t="s">
        <v>55</v>
      </c>
      <c r="H90" s="13" t="s">
        <v>25</v>
      </c>
      <c r="I90" s="14">
        <v>119500</v>
      </c>
    </row>
    <row r="91" spans="1:12" x14ac:dyDescent="0.25">
      <c r="A91" s="19">
        <v>46111</v>
      </c>
      <c r="B91" s="25"/>
      <c r="C91" s="20" t="s">
        <v>316</v>
      </c>
      <c r="D91" s="21" t="s">
        <v>317</v>
      </c>
      <c r="E91" s="24" t="s">
        <v>16</v>
      </c>
      <c r="F91" s="28" t="s">
        <v>318</v>
      </c>
      <c r="G91" s="12" t="s">
        <v>319</v>
      </c>
      <c r="H91" s="13" t="s">
        <v>65</v>
      </c>
      <c r="I91" s="14">
        <v>41205</v>
      </c>
    </row>
    <row r="92" spans="1:12" x14ac:dyDescent="0.25">
      <c r="A92" s="8">
        <v>46111</v>
      </c>
      <c r="B92" s="23"/>
      <c r="C92" s="10" t="s">
        <v>320</v>
      </c>
      <c r="D92" s="10" t="s">
        <v>321</v>
      </c>
      <c r="E92" s="35" t="s">
        <v>16</v>
      </c>
      <c r="F92" s="30" t="s">
        <v>228</v>
      </c>
      <c r="G92" s="12" t="s">
        <v>24</v>
      </c>
      <c r="H92" s="13" t="s">
        <v>25</v>
      </c>
      <c r="I92" s="14">
        <v>133300.57999999999</v>
      </c>
    </row>
    <row r="93" spans="1:12" x14ac:dyDescent="0.25">
      <c r="A93" s="8">
        <v>46112</v>
      </c>
      <c r="B93" s="23"/>
      <c r="C93" s="10" t="s">
        <v>322</v>
      </c>
      <c r="D93" s="21" t="s">
        <v>323</v>
      </c>
      <c r="E93" s="24" t="s">
        <v>16</v>
      </c>
      <c r="F93" s="13" t="s">
        <v>324</v>
      </c>
      <c r="G93" s="12" t="s">
        <v>325</v>
      </c>
      <c r="H93" s="13" t="s">
        <v>326</v>
      </c>
      <c r="I93" s="14">
        <v>147077</v>
      </c>
    </row>
    <row r="94" spans="1:12" ht="15.75" x14ac:dyDescent="0.25">
      <c r="A94" s="23"/>
      <c r="B94" s="23"/>
      <c r="C94" s="23"/>
      <c r="D94" s="23"/>
      <c r="E94" s="48"/>
      <c r="F94" s="23"/>
      <c r="G94" s="49" t="s">
        <v>327</v>
      </c>
      <c r="H94" s="50"/>
      <c r="I94" s="51">
        <f>SUM(I8:I93)</f>
        <v>10948305.959999997</v>
      </c>
      <c r="L94" s="52"/>
    </row>
    <row r="95" spans="1:12" x14ac:dyDescent="0.25">
      <c r="E95" s="1"/>
    </row>
    <row r="96" spans="1:12" ht="15.75" x14ac:dyDescent="0.25">
      <c r="A96" s="53" t="s">
        <v>328</v>
      </c>
      <c r="B96" s="53"/>
      <c r="C96" s="53"/>
      <c r="D96" s="53"/>
      <c r="E96" s="1"/>
      <c r="G96" s="54" t="s">
        <v>329</v>
      </c>
    </row>
    <row r="97" spans="1:9" x14ac:dyDescent="0.25">
      <c r="E97" s="1"/>
    </row>
    <row r="98" spans="1:9" x14ac:dyDescent="0.25">
      <c r="A98" s="55" t="s">
        <v>330</v>
      </c>
      <c r="B98" s="55"/>
      <c r="C98" s="55" t="s">
        <v>331</v>
      </c>
      <c r="D98" s="55" t="s">
        <v>332</v>
      </c>
      <c r="E98" s="1"/>
      <c r="G98" s="55" t="s">
        <v>333</v>
      </c>
      <c r="H98" s="55" t="s">
        <v>331</v>
      </c>
      <c r="I98" s="55" t="s">
        <v>332</v>
      </c>
    </row>
    <row r="99" spans="1:9" x14ac:dyDescent="0.25">
      <c r="A99" s="23" t="s">
        <v>158</v>
      </c>
      <c r="B99" s="23"/>
      <c r="C99" s="56">
        <f>1+1+1</f>
        <v>3</v>
      </c>
      <c r="D99" s="57">
        <f>I41+I73+I74</f>
        <v>121307.84999999999</v>
      </c>
      <c r="E99" s="1"/>
      <c r="G99" s="23" t="s">
        <v>334</v>
      </c>
      <c r="H99" s="23">
        <f>81-5</f>
        <v>76</v>
      </c>
      <c r="I99" s="51">
        <f>I94-I8-I9-I10-I11-I71</f>
        <v>7126158.0399999963</v>
      </c>
    </row>
    <row r="100" spans="1:9" x14ac:dyDescent="0.25">
      <c r="A100" s="23" t="s">
        <v>75</v>
      </c>
      <c r="B100" s="23"/>
      <c r="C100" s="56">
        <v>2</v>
      </c>
      <c r="D100" s="57">
        <f>I19+I87</f>
        <v>9995</v>
      </c>
      <c r="E100" s="1"/>
      <c r="G100" s="23" t="s">
        <v>335</v>
      </c>
      <c r="H100" s="23">
        <f>5</f>
        <v>5</v>
      </c>
      <c r="I100" s="57">
        <f>I8+I9+I10+I11+I71</f>
        <v>3822147.92</v>
      </c>
    </row>
    <row r="101" spans="1:9" x14ac:dyDescent="0.25">
      <c r="A101" s="23" t="s">
        <v>41</v>
      </c>
      <c r="B101" s="23"/>
      <c r="C101" s="56">
        <v>1</v>
      </c>
      <c r="D101" s="57">
        <f>I12</f>
        <v>18500</v>
      </c>
      <c r="E101" s="1"/>
      <c r="G101" s="23" t="s">
        <v>336</v>
      </c>
      <c r="H101" s="23"/>
      <c r="I101" s="57">
        <v>0</v>
      </c>
    </row>
    <row r="102" spans="1:9" x14ac:dyDescent="0.25">
      <c r="A102" s="23" t="s">
        <v>195</v>
      </c>
      <c r="B102" s="23"/>
      <c r="C102" s="56">
        <f>1+1</f>
        <v>2</v>
      </c>
      <c r="D102" s="57">
        <f>I51+I64</f>
        <v>295354</v>
      </c>
      <c r="E102" s="1"/>
      <c r="G102" s="23"/>
      <c r="H102" s="23"/>
      <c r="I102" s="23"/>
    </row>
    <row r="103" spans="1:9" x14ac:dyDescent="0.25">
      <c r="A103" s="23" t="s">
        <v>244</v>
      </c>
      <c r="B103" s="23"/>
      <c r="C103" s="56">
        <v>2</v>
      </c>
      <c r="D103" s="57">
        <f>I66+I89</f>
        <v>58200</v>
      </c>
      <c r="E103" s="1"/>
      <c r="G103" s="23"/>
      <c r="H103" s="23"/>
      <c r="I103" s="23"/>
    </row>
    <row r="104" spans="1:9" x14ac:dyDescent="0.25">
      <c r="A104" s="23" t="s">
        <v>46</v>
      </c>
      <c r="B104" s="23"/>
      <c r="C104" s="56">
        <v>1</v>
      </c>
      <c r="D104" s="57">
        <f>I13</f>
        <v>124490</v>
      </c>
      <c r="E104" s="1"/>
      <c r="G104" s="23"/>
      <c r="H104" s="23"/>
      <c r="I104" s="23"/>
    </row>
    <row r="105" spans="1:9" x14ac:dyDescent="0.25">
      <c r="A105" s="23" t="s">
        <v>282</v>
      </c>
      <c r="B105" s="23"/>
      <c r="C105" s="56">
        <v>1</v>
      </c>
      <c r="D105" s="57">
        <f>I77</f>
        <v>10000</v>
      </c>
      <c r="E105" s="1"/>
      <c r="G105" s="23"/>
      <c r="H105" s="23"/>
      <c r="I105" s="23"/>
    </row>
    <row r="106" spans="1:9" x14ac:dyDescent="0.25">
      <c r="A106" s="23" t="s">
        <v>263</v>
      </c>
      <c r="B106" s="23"/>
      <c r="C106" s="56">
        <v>1</v>
      </c>
      <c r="D106" s="57">
        <f>I71</f>
        <v>399999.99</v>
      </c>
      <c r="E106" s="1"/>
      <c r="G106" s="23"/>
      <c r="H106" s="23"/>
      <c r="I106" s="23"/>
    </row>
    <row r="107" spans="1:9" x14ac:dyDescent="0.25">
      <c r="A107" s="23" t="s">
        <v>60</v>
      </c>
      <c r="B107" s="23"/>
      <c r="C107" s="56">
        <v>1</v>
      </c>
      <c r="D107" s="57">
        <f>I16</f>
        <v>241900</v>
      </c>
      <c r="E107" s="1"/>
      <c r="G107" s="23"/>
      <c r="H107" s="23"/>
      <c r="I107" s="23"/>
    </row>
    <row r="108" spans="1:9" x14ac:dyDescent="0.25">
      <c r="A108" s="23" t="s">
        <v>80</v>
      </c>
      <c r="B108" s="23"/>
      <c r="C108" s="56">
        <v>1</v>
      </c>
      <c r="D108" s="57">
        <f>I20</f>
        <v>12650</v>
      </c>
      <c r="E108" s="1"/>
      <c r="G108" s="23"/>
      <c r="H108" s="23"/>
      <c r="I108" s="23"/>
    </row>
    <row r="109" spans="1:9" x14ac:dyDescent="0.25">
      <c r="A109" s="23" t="s">
        <v>188</v>
      </c>
      <c r="B109" s="23"/>
      <c r="C109" s="56">
        <v>1</v>
      </c>
      <c r="D109" s="57">
        <f>I49</f>
        <v>194062.8</v>
      </c>
      <c r="E109" s="1"/>
      <c r="G109" s="23"/>
      <c r="H109" s="23"/>
      <c r="I109" s="23"/>
    </row>
    <row r="110" spans="1:9" x14ac:dyDescent="0.25">
      <c r="A110" s="23" t="s">
        <v>268</v>
      </c>
      <c r="B110" s="23"/>
      <c r="C110" s="56">
        <v>1</v>
      </c>
      <c r="D110" s="57">
        <f>I72</f>
        <v>9440</v>
      </c>
      <c r="E110" s="1"/>
      <c r="G110" s="23"/>
      <c r="H110" s="23"/>
      <c r="I110" s="23"/>
    </row>
    <row r="111" spans="1:9" x14ac:dyDescent="0.25">
      <c r="A111" s="23" t="s">
        <v>51</v>
      </c>
      <c r="B111" s="23"/>
      <c r="C111" s="56">
        <v>1</v>
      </c>
      <c r="D111" s="57">
        <f>I14</f>
        <v>240000</v>
      </c>
      <c r="E111" s="1"/>
      <c r="G111" s="23"/>
      <c r="H111" s="23"/>
      <c r="I111" s="23"/>
    </row>
    <row r="112" spans="1:9" x14ac:dyDescent="0.25">
      <c r="A112" s="23" t="s">
        <v>166</v>
      </c>
      <c r="B112" s="23"/>
      <c r="C112" s="56">
        <v>5</v>
      </c>
      <c r="D112" s="57">
        <f>I43+I52+I78+I84+I88</f>
        <v>188317.84</v>
      </c>
      <c r="E112" s="1"/>
      <c r="G112" s="23"/>
      <c r="H112" s="23"/>
      <c r="I112" s="23"/>
    </row>
    <row r="113" spans="1:9" x14ac:dyDescent="0.25">
      <c r="A113" s="23" t="s">
        <v>65</v>
      </c>
      <c r="B113" s="23"/>
      <c r="C113" s="56">
        <v>6</v>
      </c>
      <c r="D113" s="57">
        <f>I17+I35+I39+I67+I68+I91</f>
        <v>611793.92999999993</v>
      </c>
      <c r="E113" s="1"/>
      <c r="G113" s="23"/>
      <c r="H113" s="23"/>
      <c r="I113" s="23"/>
    </row>
    <row r="114" spans="1:9" x14ac:dyDescent="0.25">
      <c r="A114" s="23" t="s">
        <v>178</v>
      </c>
      <c r="B114" s="23"/>
      <c r="C114" s="56">
        <v>1</v>
      </c>
      <c r="D114" s="57">
        <f>I47</f>
        <v>58056</v>
      </c>
      <c r="E114" s="1"/>
      <c r="G114" s="23"/>
      <c r="H114" s="23"/>
      <c r="I114" s="23"/>
    </row>
    <row r="115" spans="1:9" x14ac:dyDescent="0.25">
      <c r="A115" s="23" t="s">
        <v>108</v>
      </c>
      <c r="B115" s="23"/>
      <c r="C115" s="56">
        <v>1</v>
      </c>
      <c r="D115" s="57">
        <f>I26</f>
        <v>111000.24</v>
      </c>
      <c r="E115" s="1"/>
      <c r="G115" s="23"/>
      <c r="H115" s="23"/>
      <c r="I115" s="23"/>
    </row>
    <row r="116" spans="1:9" x14ac:dyDescent="0.25">
      <c r="A116" s="23" t="s">
        <v>258</v>
      </c>
      <c r="B116" s="23"/>
      <c r="C116" s="56">
        <v>1</v>
      </c>
      <c r="D116" s="57">
        <f>I70</f>
        <v>42008</v>
      </c>
      <c r="E116" s="1"/>
      <c r="G116" s="23"/>
      <c r="H116" s="23"/>
      <c r="I116" s="23"/>
    </row>
    <row r="117" spans="1:9" x14ac:dyDescent="0.25">
      <c r="A117" s="23" t="s">
        <v>99</v>
      </c>
      <c r="B117" s="23"/>
      <c r="C117" s="56">
        <f>1+1+1+1+1+1+1+1+1+1</f>
        <v>10</v>
      </c>
      <c r="D117" s="57">
        <f>I23+I24+I28+I29+I30+I33+I42+I44+I63+I79</f>
        <v>1208998.3</v>
      </c>
      <c r="E117" s="1"/>
      <c r="G117" s="23"/>
      <c r="H117" s="23"/>
      <c r="I117" s="23"/>
    </row>
    <row r="118" spans="1:9" x14ac:dyDescent="0.25">
      <c r="A118" s="23" t="s">
        <v>89</v>
      </c>
      <c r="B118" s="23"/>
      <c r="C118" s="56">
        <v>1</v>
      </c>
      <c r="D118" s="57">
        <f>I22</f>
        <v>4100</v>
      </c>
      <c r="E118" s="1"/>
      <c r="G118" s="23"/>
      <c r="H118" s="23"/>
      <c r="I118" s="23"/>
    </row>
    <row r="119" spans="1:9" x14ac:dyDescent="0.25">
      <c r="A119" s="23" t="s">
        <v>326</v>
      </c>
      <c r="B119" s="23"/>
      <c r="C119" s="56">
        <v>1</v>
      </c>
      <c r="D119" s="57">
        <f>I93</f>
        <v>147077</v>
      </c>
      <c r="E119" s="1"/>
      <c r="G119" s="23"/>
      <c r="H119" s="23"/>
      <c r="I119" s="23"/>
    </row>
    <row r="120" spans="1:9" x14ac:dyDescent="0.25">
      <c r="A120" s="23" t="s">
        <v>292</v>
      </c>
      <c r="B120" s="23"/>
      <c r="C120" s="56">
        <v>1</v>
      </c>
      <c r="D120" s="57">
        <f>I80</f>
        <v>155321</v>
      </c>
      <c r="E120" s="1"/>
      <c r="G120" s="23"/>
      <c r="H120" s="23"/>
      <c r="I120" s="23"/>
    </row>
    <row r="121" spans="1:9" x14ac:dyDescent="0.25">
      <c r="A121" s="23" t="s">
        <v>25</v>
      </c>
      <c r="B121" s="23"/>
      <c r="C121" s="56">
        <v>10</v>
      </c>
      <c r="D121" s="57">
        <f>I9+I15+I55+I57+I61+I65+I76+I86+I90+I92</f>
        <v>2809203.45</v>
      </c>
      <c r="E121" s="1"/>
      <c r="G121" s="23"/>
      <c r="H121" s="23"/>
      <c r="I121" s="23"/>
    </row>
    <row r="122" spans="1:9" x14ac:dyDescent="0.25">
      <c r="A122" s="23" t="s">
        <v>212</v>
      </c>
      <c r="B122" s="23"/>
      <c r="C122" s="56">
        <v>2</v>
      </c>
      <c r="D122" s="57">
        <f>I56+I60</f>
        <v>262815.5</v>
      </c>
      <c r="E122" s="1"/>
      <c r="G122" s="23"/>
      <c r="H122" s="23"/>
      <c r="I122" s="23"/>
    </row>
    <row r="123" spans="1:9" x14ac:dyDescent="0.25">
      <c r="A123" s="23" t="s">
        <v>253</v>
      </c>
      <c r="B123" s="23"/>
      <c r="C123" s="56">
        <v>1</v>
      </c>
      <c r="D123" s="57">
        <f>I69</f>
        <v>2940</v>
      </c>
      <c r="E123" s="1"/>
      <c r="G123" s="23"/>
      <c r="H123" s="23"/>
      <c r="I123" s="23"/>
    </row>
    <row r="124" spans="1:9" x14ac:dyDescent="0.25">
      <c r="A124" s="23" t="s">
        <v>36</v>
      </c>
      <c r="B124" s="23"/>
      <c r="C124" s="56">
        <v>1</v>
      </c>
      <c r="D124" s="57">
        <f>I11</f>
        <v>359219.53</v>
      </c>
      <c r="E124" s="1"/>
      <c r="G124" s="23"/>
      <c r="H124" s="23"/>
      <c r="I124" s="23"/>
    </row>
    <row r="125" spans="1:9" x14ac:dyDescent="0.25">
      <c r="A125" s="23" t="s">
        <v>19</v>
      </c>
      <c r="B125" s="23"/>
      <c r="C125" s="56">
        <v>11</v>
      </c>
      <c r="D125" s="57">
        <f>I8+I10+I34+I38+I40+I46+I54+I58+I62+I75+I83</f>
        <v>2501353.2000000002</v>
      </c>
      <c r="E125" s="1"/>
      <c r="G125" s="23"/>
      <c r="H125" s="23"/>
      <c r="I125" s="23"/>
    </row>
    <row r="126" spans="1:9" x14ac:dyDescent="0.25">
      <c r="A126" s="23" t="s">
        <v>221</v>
      </c>
      <c r="B126" s="23"/>
      <c r="C126" s="56">
        <v>1</v>
      </c>
      <c r="D126" s="57">
        <f>I59</f>
        <v>110023.2</v>
      </c>
      <c r="E126" s="1"/>
      <c r="G126" s="23"/>
      <c r="H126" s="23"/>
      <c r="I126" s="23"/>
    </row>
    <row r="127" spans="1:9" x14ac:dyDescent="0.25">
      <c r="A127" s="23" t="s">
        <v>126</v>
      </c>
      <c r="B127" s="23"/>
      <c r="C127" s="56">
        <v>4</v>
      </c>
      <c r="D127" s="57">
        <f>I31+I45+I81+I85</f>
        <v>340929.12999999995</v>
      </c>
      <c r="E127" s="1"/>
      <c r="G127" s="23"/>
      <c r="H127" s="23"/>
      <c r="I127" s="23"/>
    </row>
    <row r="128" spans="1:9" x14ac:dyDescent="0.25">
      <c r="A128" s="23" t="s">
        <v>85</v>
      </c>
      <c r="B128" s="23"/>
      <c r="C128" s="56">
        <f>1+1</f>
        <v>2</v>
      </c>
      <c r="D128" s="57">
        <f>I21+I32</f>
        <v>91000</v>
      </c>
      <c r="E128" s="1"/>
      <c r="G128" s="23"/>
      <c r="H128" s="23"/>
      <c r="I128" s="23"/>
    </row>
    <row r="129" spans="1:13" x14ac:dyDescent="0.25">
      <c r="A129" s="23" t="s">
        <v>183</v>
      </c>
      <c r="B129" s="23"/>
      <c r="C129" s="56">
        <v>2</v>
      </c>
      <c r="D129" s="14">
        <f>I48+I82</f>
        <v>42480</v>
      </c>
      <c r="E129" s="1"/>
      <c r="G129" s="23"/>
      <c r="H129" s="23"/>
      <c r="I129" s="23"/>
    </row>
    <row r="130" spans="1:13" x14ac:dyDescent="0.25">
      <c r="A130" s="23" t="s">
        <v>140</v>
      </c>
      <c r="B130" s="23"/>
      <c r="C130" s="56">
        <v>1</v>
      </c>
      <c r="D130" s="14">
        <f>I36</f>
        <v>48500</v>
      </c>
      <c r="E130" s="1"/>
      <c r="G130" s="23"/>
      <c r="H130" s="23"/>
      <c r="I130" s="23"/>
    </row>
    <row r="131" spans="1:13" x14ac:dyDescent="0.25">
      <c r="A131" s="23" t="s">
        <v>70</v>
      </c>
      <c r="B131" s="23"/>
      <c r="C131" s="56">
        <v>1</v>
      </c>
      <c r="D131" s="14">
        <f>I18</f>
        <v>117270</v>
      </c>
      <c r="E131" s="1"/>
      <c r="G131" s="23"/>
      <c r="H131" s="23"/>
      <c r="I131" s="23"/>
    </row>
    <row r="132" spans="1:13" x14ac:dyDescent="0.25">
      <c r="A132" s="55" t="s">
        <v>337</v>
      </c>
      <c r="B132" s="55"/>
      <c r="C132" s="56">
        <f>SUM(C99:C131)</f>
        <v>81</v>
      </c>
      <c r="D132" s="57">
        <f>SUM(D99:D131)</f>
        <v>10948305.960000001</v>
      </c>
      <c r="E132" s="1"/>
      <c r="F132" s="58">
        <f xml:space="preserve"> I94-D132</f>
        <v>0</v>
      </c>
      <c r="G132" s="59" t="s">
        <v>338</v>
      </c>
      <c r="H132" s="23">
        <f>H99+H100+H101</f>
        <v>81</v>
      </c>
      <c r="I132" s="60">
        <f>I99+I100+I101</f>
        <v>10948305.959999997</v>
      </c>
      <c r="M132" s="61">
        <f>I94-D132</f>
        <v>0</v>
      </c>
    </row>
    <row r="133" spans="1:13" x14ac:dyDescent="0.25">
      <c r="A133" t="s">
        <v>339</v>
      </c>
      <c r="E133" s="1"/>
    </row>
    <row r="134" spans="1:13" x14ac:dyDescent="0.25">
      <c r="A134" t="s">
        <v>340</v>
      </c>
      <c r="E134" s="1"/>
    </row>
    <row r="135" spans="1:13" x14ac:dyDescent="0.25">
      <c r="A135" t="s">
        <v>341</v>
      </c>
      <c r="E135" s="1"/>
    </row>
    <row r="136" spans="1:13" x14ac:dyDescent="0.25">
      <c r="E136" s="1"/>
    </row>
    <row r="137" spans="1:13" x14ac:dyDescent="0.25">
      <c r="E137" s="1"/>
      <c r="G137" t="s">
        <v>342</v>
      </c>
    </row>
    <row r="138" spans="1:13" x14ac:dyDescent="0.25">
      <c r="E138" s="1"/>
    </row>
    <row r="139" spans="1:13" x14ac:dyDescent="0.25">
      <c r="E139" s="1"/>
    </row>
    <row r="140" spans="1:13" x14ac:dyDescent="0.25">
      <c r="A140" t="s">
        <v>343</v>
      </c>
      <c r="E140" s="1"/>
    </row>
    <row r="141" spans="1:13" x14ac:dyDescent="0.25">
      <c r="A141" t="s">
        <v>344</v>
      </c>
      <c r="E141" s="1"/>
    </row>
    <row r="142" spans="1:13" x14ac:dyDescent="0.25">
      <c r="E142" s="1"/>
    </row>
    <row r="143" spans="1:13" x14ac:dyDescent="0.25">
      <c r="A143" s="62" t="s">
        <v>345</v>
      </c>
      <c r="B143" s="62"/>
      <c r="C143" s="62"/>
      <c r="D143" s="62"/>
      <c r="E143" s="1"/>
    </row>
    <row r="144" spans="1:13" x14ac:dyDescent="0.25">
      <c r="A144" s="62" t="s">
        <v>346</v>
      </c>
      <c r="B144" s="54"/>
      <c r="C144" s="62"/>
      <c r="D144" s="62"/>
      <c r="E144" s="1"/>
    </row>
    <row r="146" spans="2:3" x14ac:dyDescent="0.25">
      <c r="B146" t="s">
        <v>347</v>
      </c>
      <c r="C146" s="52">
        <v>248085.67</v>
      </c>
    </row>
    <row r="361" customFormat="1" x14ac:dyDescent="0.25"/>
    <row r="378" customFormat="1" x14ac:dyDescent="0.25"/>
    <row r="400" spans="7:7" x14ac:dyDescent="0.25">
      <c r="G400">
        <f>G396+G397+GGG399</f>
        <v>0</v>
      </c>
    </row>
  </sheetData>
  <mergeCells count="5">
    <mergeCell ref="A3:I3"/>
    <mergeCell ref="A4:I4"/>
    <mergeCell ref="A5:I5"/>
    <mergeCell ref="A6:I6"/>
    <mergeCell ref="G94:H94"/>
  </mergeCells>
  <pageMargins left="0.7" right="0.7" top="0.75" bottom="0.75" header="0.3" footer="0.3"/>
  <pageSetup scale="59" orientation="portrait" horizontalDpi="0" verticalDpi="0" r:id="rId1"/>
  <rowBreaks count="1" manualBreakCount="1">
    <brk id="6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DE ORDENES</vt:lpstr>
      <vt:lpstr>'LISTADO DE ORDENES'!Área_de_impresión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1</dc:creator>
  <cp:lastModifiedBy>CONTABILIDAD 1</cp:lastModifiedBy>
  <dcterms:created xsi:type="dcterms:W3CDTF">2026-04-06T14:35:42Z</dcterms:created>
  <dcterms:modified xsi:type="dcterms:W3CDTF">2026-04-06T14:36:13Z</dcterms:modified>
</cp:coreProperties>
</file>