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 HRILLB\Documents\"/>
    </mc:Choice>
  </mc:AlternateContent>
  <bookViews>
    <workbookView xWindow="0" yWindow="0" windowWidth="28800" windowHeight="12435"/>
  </bookViews>
  <sheets>
    <sheet name="DEUDA POR SUPLIDOR" sheetId="1" r:id="rId1"/>
  </sheets>
  <definedNames>
    <definedName name="_xlnm.Print_Area" localSheetId="0">'DEUDA POR SUPLIDOR'!$A$1:$G$767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5" i="1"/>
  <c r="F20" i="1"/>
  <c r="F23" i="1"/>
  <c r="F27" i="1"/>
  <c r="F29" i="1"/>
  <c r="F30" i="1"/>
  <c r="F33" i="1"/>
  <c r="F35" i="1"/>
  <c r="F36" i="1" s="1"/>
  <c r="F41" i="1"/>
  <c r="F44" i="1"/>
  <c r="F51" i="1"/>
  <c r="F54" i="1"/>
  <c r="F57" i="1"/>
  <c r="F60" i="1"/>
  <c r="F67" i="1"/>
  <c r="F70" i="1"/>
  <c r="F72" i="1"/>
  <c r="F73" i="1"/>
  <c r="F76" i="1"/>
  <c r="F79" i="1"/>
  <c r="F82" i="1"/>
  <c r="F85" i="1"/>
  <c r="F88" i="1"/>
  <c r="F90" i="1"/>
  <c r="F91" i="1"/>
  <c r="F94" i="1"/>
  <c r="F100" i="1"/>
  <c r="F104" i="1"/>
  <c r="F115" i="1"/>
  <c r="F120" i="1"/>
  <c r="F123" i="1"/>
  <c r="F130" i="1"/>
  <c r="F133" i="1"/>
  <c r="F136" i="1"/>
  <c r="F138" i="1"/>
  <c r="F139" i="1" s="1"/>
  <c r="F142" i="1"/>
  <c r="F145" i="1"/>
  <c r="F147" i="1"/>
  <c r="F148" i="1" s="1"/>
  <c r="F151" i="1"/>
  <c r="F163" i="1"/>
  <c r="F166" i="1"/>
  <c r="F170" i="1"/>
  <c r="F175" i="1"/>
  <c r="F179" i="1"/>
  <c r="F182" i="1"/>
  <c r="F185" i="1"/>
  <c r="F188" i="1"/>
  <c r="F201" i="1"/>
  <c r="F205" i="1"/>
  <c r="F208" i="1"/>
  <c r="F215" i="1"/>
  <c r="F218" i="1"/>
  <c r="F221" i="1"/>
  <c r="B241" i="1"/>
  <c r="F222" i="1" l="1"/>
  <c r="B240" i="1" s="1"/>
  <c r="B242" i="1" s="1"/>
</calcChain>
</file>

<file path=xl/sharedStrings.xml><?xml version="1.0" encoding="utf-8"?>
<sst xmlns="http://schemas.openxmlformats.org/spreadsheetml/2006/main" count="450" uniqueCount="201">
  <si>
    <t xml:space="preserve"> </t>
  </si>
  <si>
    <t>DEUDA AÑO ACTUAL</t>
  </si>
  <si>
    <t xml:space="preserve">DEUDA AÑOS ANTERIORES </t>
  </si>
  <si>
    <t>DEUDA GENERAL</t>
  </si>
  <si>
    <t>COMPROBACION EN VALORES</t>
  </si>
  <si>
    <t>""""""</t>
  </si>
  <si>
    <t>DEBILIDAD.</t>
  </si>
  <si>
    <t>DEPARTAMENTALES, YA SE TOMARON MEDIDAS PARA EN LO ADELANTE CORREGIR DICHA</t>
  </si>
  <si>
    <t>EN EL CASO DE LOS NUMEROS DE ORDEN LOS QUE NO POSEEN SE DEBE A DEBILIDADES</t>
  </si>
  <si>
    <t>""""""""""""</t>
  </si>
  <si>
    <t>LOS PAGOS.</t>
  </si>
  <si>
    <t>DICHO SUPLIDOR  EMITE LA FACTURA GUBERNAMENTAL CUANDO SE REALIZAN</t>
  </si>
  <si>
    <t>EN EL CASO DE CETIOSA NO TIENEN LOS NUMEROS DE FACTURAS PORQUE</t>
  </si>
  <si>
    <t>"""""""""""</t>
  </si>
  <si>
    <t xml:space="preserve">                  DIRECTOR</t>
  </si>
  <si>
    <t>Enc. Administrativo</t>
  </si>
  <si>
    <t>ENC. CONTABILIDAD</t>
  </si>
  <si>
    <t>DR. NEWTON SOLANO</t>
  </si>
  <si>
    <t>LIC. JEAN FLORES</t>
  </si>
  <si>
    <t>JENNIFFER  J. RODRIGUEZ</t>
  </si>
  <si>
    <t>Revisado Por :</t>
  </si>
  <si>
    <t xml:space="preserve">  Elaborado Por:</t>
  </si>
  <si>
    <t>TOTAL</t>
  </si>
  <si>
    <t>SUB-TOTAL</t>
  </si>
  <si>
    <t>SUM. QUIRURGICO</t>
  </si>
  <si>
    <t>E450000000086</t>
  </si>
  <si>
    <t>ZEN PHARMACEUTHICAL,SRL</t>
  </si>
  <si>
    <t>SUM.QUIRURGICO</t>
  </si>
  <si>
    <t>E450000000037</t>
  </si>
  <si>
    <t>UNIQUE</t>
  </si>
  <si>
    <t>SUM.INFORMATICA</t>
  </si>
  <si>
    <t>ULTRACOMPUTERS</t>
  </si>
  <si>
    <t>SUM. ODONTOLOGIA</t>
  </si>
  <si>
    <t>TIO DEPOSITO DENTAL,SRL</t>
  </si>
  <si>
    <t>TIO DEPOSITO DENTAL</t>
  </si>
  <si>
    <t>SUM.UT.VARIO</t>
  </si>
  <si>
    <t>SN</t>
  </si>
  <si>
    <t>TDA. CUCHA</t>
  </si>
  <si>
    <t>SUM.PLASTICO</t>
  </si>
  <si>
    <t>096-00164132</t>
  </si>
  <si>
    <t>TDA. LAS MARGARITAS</t>
  </si>
  <si>
    <t>SUM.COCINA</t>
  </si>
  <si>
    <t>SUMINSTROS ELECTRICOS</t>
  </si>
  <si>
    <t>B1500000396</t>
  </si>
  <si>
    <t>TARGET-LUX</t>
  </si>
  <si>
    <t>SUM.LIMPIEZA</t>
  </si>
  <si>
    <t>E450000000089</t>
  </si>
  <si>
    <t>SUPERMERCADO MAEÑO,EIRL</t>
  </si>
  <si>
    <t>SUPERMERCADO MAEÑO</t>
  </si>
  <si>
    <t>SUM.MEDICAMENTOS</t>
  </si>
  <si>
    <t>SERCLAMED,SRL</t>
  </si>
  <si>
    <t>SUM.  DOSMETRO</t>
  </si>
  <si>
    <t>E450000000106</t>
  </si>
  <si>
    <t>SERVIAMED DOMINICANA, SRL</t>
  </si>
  <si>
    <t>SUM.  DOSIMETRO</t>
  </si>
  <si>
    <t>E450000000092</t>
  </si>
  <si>
    <t>SUM.QUIRURGICOO</t>
  </si>
  <si>
    <t>B15000000040</t>
  </si>
  <si>
    <t>REMIFAR COMERCIAL</t>
  </si>
  <si>
    <t>B15000000001</t>
  </si>
  <si>
    <t>B11500004087</t>
  </si>
  <si>
    <t>SUM.FILTRO</t>
  </si>
  <si>
    <t>034-002237297</t>
  </si>
  <si>
    <t>REP.DANILO SANTOS</t>
  </si>
  <si>
    <t>SUM.LUBRICANTE</t>
  </si>
  <si>
    <t>11500002448/63/4802/2470/78/2503</t>
  </si>
  <si>
    <t>Señalécticas</t>
  </si>
  <si>
    <t>B1500000354</t>
  </si>
  <si>
    <t>PUNTO GRAFICO SR, SRL</t>
  </si>
  <si>
    <t>SUM. OXIGENO</t>
  </si>
  <si>
    <t>031-02157645</t>
  </si>
  <si>
    <t>OXIGENOS EL CHINO</t>
  </si>
  <si>
    <t>COMPRA MANOMETRO</t>
  </si>
  <si>
    <t>SUM.ALQUILER</t>
  </si>
  <si>
    <t>B1500000041</t>
  </si>
  <si>
    <t>MULTI SERVICIOS MAO</t>
  </si>
  <si>
    <t>SUM.OXIGENOS</t>
  </si>
  <si>
    <t>E450000000107</t>
  </si>
  <si>
    <t>MIX AIR DOMINICANA,SRL</t>
  </si>
  <si>
    <t>MIX AIR</t>
  </si>
  <si>
    <t>SUM.  QUIRRUGICO</t>
  </si>
  <si>
    <t>E450000000030</t>
  </si>
  <si>
    <t>MEDI DENTAL,SRL</t>
  </si>
  <si>
    <t>MEDI DENTAL</t>
  </si>
  <si>
    <t>E450000000475</t>
  </si>
  <si>
    <t>MEDI SAN,SRL</t>
  </si>
  <si>
    <t>MEDI SAN</t>
  </si>
  <si>
    <t>EQUIPO MEDICO</t>
  </si>
  <si>
    <t>B1500000011</t>
  </si>
  <si>
    <t>MEDCORP SOLUTIONS, SRL</t>
  </si>
  <si>
    <t>SUM.SERV.ALIMENTACION</t>
  </si>
  <si>
    <t>LUIS MIGUEL ESTEVEZ</t>
  </si>
  <si>
    <t>SUM. SANGRE</t>
  </si>
  <si>
    <t>B1500000006</t>
  </si>
  <si>
    <t>LAB. MARIA F. M</t>
  </si>
  <si>
    <t>LAB,CLINICO M.F.M</t>
  </si>
  <si>
    <t>SUM.REACTIVOS</t>
  </si>
  <si>
    <t>LAB. BIOMEDICA</t>
  </si>
  <si>
    <t>SUM. MANT.EQ.LAB</t>
  </si>
  <si>
    <t>031-01075699</t>
  </si>
  <si>
    <t>JOSE FERNANDEZ</t>
  </si>
  <si>
    <t>SUM.IMPRESOS</t>
  </si>
  <si>
    <t>031-00461486</t>
  </si>
  <si>
    <t>IMPRESOS R&amp;R</t>
  </si>
  <si>
    <t>SUM.ALIMENTOS Y OTROS</t>
  </si>
  <si>
    <t>HNOS.PIMENTEL</t>
  </si>
  <si>
    <t>SUM. SERV. ALIMENTACION</t>
  </si>
  <si>
    <t>B1500000471</t>
  </si>
  <si>
    <t>HATICO AGROINDUSTRIAL</t>
  </si>
  <si>
    <t>B1500000469</t>
  </si>
  <si>
    <t>B1500000076</t>
  </si>
  <si>
    <t>092-00133529</t>
  </si>
  <si>
    <t>GRAFINOR</t>
  </si>
  <si>
    <t>C-N0.00147</t>
  </si>
  <si>
    <t>C-00140</t>
  </si>
  <si>
    <t>B1500000072</t>
  </si>
  <si>
    <t>SUM.PAPEL DE ESCRITORIO</t>
  </si>
  <si>
    <t>B1500000111</t>
  </si>
  <si>
    <t>G3 INDUSTRIAL</t>
  </si>
  <si>
    <t>SUM.FERRETERO</t>
  </si>
  <si>
    <t>SUM.UNIFORMES</t>
  </si>
  <si>
    <t>B1500000007</t>
  </si>
  <si>
    <t>FHEYAMS SERVICES SUPPLIER</t>
  </si>
  <si>
    <t>SUM.FERRETEROS</t>
  </si>
  <si>
    <t>B1500000164</t>
  </si>
  <si>
    <t>FERRECENTRO LIONA,EIRL</t>
  </si>
  <si>
    <t>FERRECENTRO LIONA,EILL</t>
  </si>
  <si>
    <t>E450000000190</t>
  </si>
  <si>
    <t>FARMACIA ELYFIOR,SRL</t>
  </si>
  <si>
    <t>FARMACIA ELYFIOR</t>
  </si>
  <si>
    <t>SUM.FLORES</t>
  </si>
  <si>
    <t>EVELYN FLOR</t>
  </si>
  <si>
    <t>B1500000208</t>
  </si>
  <si>
    <t>EDITORA PUNTO CENTRAL</t>
  </si>
  <si>
    <t>SUM. ENDOSCOPIA</t>
  </si>
  <si>
    <t>B1500000105</t>
  </si>
  <si>
    <t>ENDOSCOPY MEDICAL</t>
  </si>
  <si>
    <t>SUM. ELECTRICO</t>
  </si>
  <si>
    <t>B1500000008</t>
  </si>
  <si>
    <t>DEBELL STORE,EIRL</t>
  </si>
  <si>
    <t>SUM TARJETA CONDESADOR</t>
  </si>
  <si>
    <t>B1500000026</t>
  </si>
  <si>
    <t>CONTRUESPACIO TC, SRL</t>
  </si>
  <si>
    <t>CONSTRUESPACIO TC, SL</t>
  </si>
  <si>
    <t>COMPUTINTA</t>
  </si>
  <si>
    <t>SUM. INFORMATICA</t>
  </si>
  <si>
    <t>SUM.EQUIPOS MEDICOS Y QUIRURGICO</t>
  </si>
  <si>
    <t>E450000000091</t>
  </si>
  <si>
    <t>CIRCUIMED</t>
  </si>
  <si>
    <t>SUM ELAB. DE CAUNTER</t>
  </si>
  <si>
    <t>B1500000003</t>
  </si>
  <si>
    <t>CELCA DISPLAY</t>
  </si>
  <si>
    <t>SUM.ELECTRODOMESTICOS</t>
  </si>
  <si>
    <t>046-0013092</t>
  </si>
  <si>
    <t>CENTRO PLAZA LA FERIA</t>
  </si>
  <si>
    <t>B1500000058</t>
  </si>
  <si>
    <t>CENTRO MEDICO</t>
  </si>
  <si>
    <t>SUM.QUIRUGICO</t>
  </si>
  <si>
    <t>SUM.MEDICO</t>
  </si>
  <si>
    <t>SUM.COMBUSTIBLES</t>
  </si>
  <si>
    <t>E450000000103</t>
  </si>
  <si>
    <t>CETIOSA,EIRL</t>
  </si>
  <si>
    <t>SUM.ALIMENTOS</t>
  </si>
  <si>
    <t>CARNICERIA DARIO</t>
  </si>
  <si>
    <t>SUM. DE LABORATORIO</t>
  </si>
  <si>
    <t>E450000000691</t>
  </si>
  <si>
    <t>BIO-NOVA,SRL</t>
  </si>
  <si>
    <t>SUM. MAT. EQUIPO DE LAB</t>
  </si>
  <si>
    <t>E450000011235</t>
  </si>
  <si>
    <t>BIONUCLEAR</t>
  </si>
  <si>
    <t>SUM.SEGUROS</t>
  </si>
  <si>
    <t>E450000000141</t>
  </si>
  <si>
    <t>ANGLOAMERICANA</t>
  </si>
  <si>
    <t>SUM. Y MANT. DE AIRES</t>
  </si>
  <si>
    <t>B1500003474</t>
  </si>
  <si>
    <t>034-00113985</t>
  </si>
  <si>
    <t>ARCADIO ESPINAL</t>
  </si>
  <si>
    <t>SUM. MATERIALES DE REFRIG.</t>
  </si>
  <si>
    <t>B1500003470</t>
  </si>
  <si>
    <t>SUM.AGUA</t>
  </si>
  <si>
    <t>AGUA FARES</t>
  </si>
  <si>
    <t>E450000000624</t>
  </si>
  <si>
    <t>A&amp;M PLOMERIA</t>
  </si>
  <si>
    <t>E450000000617</t>
  </si>
  <si>
    <t>E450000000603</t>
  </si>
  <si>
    <t>SUM. DE ALIMENTOS</t>
  </si>
  <si>
    <t>B1500000203</t>
  </si>
  <si>
    <t>ABREU LANTIGUA EVENTOS</t>
  </si>
  <si>
    <t>B1500000259</t>
  </si>
  <si>
    <t>034-00157578</t>
  </si>
  <si>
    <t>ALQUILER JEREZ</t>
  </si>
  <si>
    <t>Monto Total</t>
  </si>
  <si>
    <t>Rubro</t>
  </si>
  <si>
    <t>Comprobante Fiscal (NCF)</t>
  </si>
  <si>
    <t>N0. RNC</t>
  </si>
  <si>
    <t>NOMBRE DE PROVEEDOR</t>
  </si>
  <si>
    <t>FECHA</t>
  </si>
  <si>
    <r>
      <rPr>
        <b/>
        <sz val="14"/>
        <color theme="1"/>
        <rFont val="Calibri"/>
        <family val="2"/>
        <scheme val="minor"/>
      </rPr>
      <t xml:space="preserve">ESTABLECIMIENTO : </t>
    </r>
    <r>
      <rPr>
        <b/>
        <sz val="12"/>
        <color theme="1"/>
        <rFont val="Calibri"/>
        <family val="2"/>
        <scheme val="minor"/>
      </rPr>
      <t>HOSPITAL  REGIONAL ING. LUIS L. BOGAERT - REGION  CIBAO NOROESTE R4</t>
    </r>
  </si>
  <si>
    <t>RELACION MENSUAL DE DEUDA POR PROVEEDOR , CON CORTE A: Marzo 31- 2026</t>
  </si>
  <si>
    <t>SERVICIO NACIONAL DE SALUD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</si>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</sst>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;[Red]#,##0.00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dd/mm/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8">
    <xf numFmtId="0" fontId="0" fillId="0" borderId="0" xfId="0"/>
    <xf numFmtId="4" fontId="2" fillId="0" borderId="0" xfId="0" applyNumberFormat="1" applyFont="1"/>
    <xf numFmtId="4" fontId="2" fillId="0" borderId="1" xfId="0" applyNumberFormat="1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9" fillId="0" borderId="0" xfId="0" applyFont="1"/>
    <xf numFmtId="165" fontId="0" fillId="0" borderId="0" xfId="0" applyNumberFormat="1"/>
    <xf numFmtId="43" fontId="2" fillId="2" borderId="2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166" fontId="11" fillId="0" borderId="5" xfId="0" applyNumberFormat="1" applyFont="1" applyBorder="1"/>
    <xf numFmtId="0" fontId="11" fillId="0" borderId="6" xfId="0" applyFont="1" applyBorder="1"/>
    <xf numFmtId="0" fontId="12" fillId="3" borderId="6" xfId="0" applyFont="1" applyFill="1" applyBorder="1" applyAlignment="1">
      <alignment horizontal="center" wrapText="1"/>
    </xf>
    <xf numFmtId="167" fontId="6" fillId="3" borderId="7" xfId="0" applyNumberFormat="1" applyFont="1" applyFill="1" applyBorder="1" applyAlignment="1">
      <alignment wrapText="1"/>
    </xf>
    <xf numFmtId="166" fontId="13" fillId="3" borderId="5" xfId="0" applyNumberFormat="1" applyFont="1" applyFill="1" applyBorder="1"/>
    <xf numFmtId="0" fontId="13" fillId="0" borderId="6" xfId="0" applyFont="1" applyBorder="1"/>
    <xf numFmtId="0" fontId="13" fillId="3" borderId="6" xfId="0" applyFont="1" applyFill="1" applyBorder="1" applyAlignment="1">
      <alignment horizontal="left" wrapText="1"/>
    </xf>
    <xf numFmtId="166" fontId="11" fillId="4" borderId="5" xfId="0" applyNumberFormat="1" applyFont="1" applyFill="1" applyBorder="1"/>
    <xf numFmtId="0" fontId="11" fillId="4" borderId="6" xfId="0" applyFont="1" applyFill="1" applyBorder="1"/>
    <xf numFmtId="0" fontId="12" fillId="4" borderId="6" xfId="0" applyFont="1" applyFill="1" applyBorder="1" applyAlignment="1">
      <alignment horizontal="left" wrapText="1"/>
    </xf>
    <xf numFmtId="0" fontId="12" fillId="4" borderId="6" xfId="0" applyFont="1" applyFill="1" applyBorder="1" applyAlignment="1">
      <alignment horizontal="center" wrapText="1"/>
    </xf>
    <xf numFmtId="167" fontId="6" fillId="4" borderId="7" xfId="0" applyNumberFormat="1" applyFont="1" applyFill="1" applyBorder="1" applyAlignment="1">
      <alignment wrapText="1"/>
    </xf>
    <xf numFmtId="0" fontId="12" fillId="3" borderId="6" xfId="0" applyFont="1" applyFill="1" applyBorder="1" applyAlignment="1">
      <alignment horizontal="left" wrapText="1"/>
    </xf>
    <xf numFmtId="166" fontId="13" fillId="0" borderId="5" xfId="0" applyNumberFormat="1" applyFont="1" applyBorder="1"/>
    <xf numFmtId="166" fontId="11" fillId="5" borderId="5" xfId="0" applyNumberFormat="1" applyFont="1" applyFill="1" applyBorder="1"/>
    <xf numFmtId="0" fontId="11" fillId="5" borderId="6" xfId="0" applyFont="1" applyFill="1" applyBorder="1"/>
    <xf numFmtId="0" fontId="12" fillId="5" borderId="6" xfId="0" applyFont="1" applyFill="1" applyBorder="1" applyAlignment="1">
      <alignment horizontal="left" wrapText="1"/>
    </xf>
    <xf numFmtId="0" fontId="12" fillId="5" borderId="6" xfId="0" applyFont="1" applyFill="1" applyBorder="1" applyAlignment="1">
      <alignment horizontal="center" wrapText="1"/>
    </xf>
    <xf numFmtId="167" fontId="6" fillId="5" borderId="7" xfId="0" applyNumberFormat="1" applyFont="1" applyFill="1" applyBorder="1" applyAlignment="1">
      <alignment wrapText="1"/>
    </xf>
    <xf numFmtId="0" fontId="13" fillId="3" borderId="6" xfId="0" applyFont="1" applyFill="1" applyBorder="1" applyAlignment="1">
      <alignment horizontal="center" wrapText="1"/>
    </xf>
    <xf numFmtId="166" fontId="13" fillId="0" borderId="5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7" fontId="6" fillId="3" borderId="7" xfId="0" applyNumberFormat="1" applyFont="1" applyFill="1" applyBorder="1" applyAlignment="1">
      <alignment horizontal="center" wrapText="1"/>
    </xf>
    <xf numFmtId="166" fontId="11" fillId="6" borderId="5" xfId="0" applyNumberFormat="1" applyFont="1" applyFill="1" applyBorder="1"/>
    <xf numFmtId="0" fontId="11" fillId="6" borderId="6" xfId="0" applyFont="1" applyFill="1" applyBorder="1"/>
    <xf numFmtId="0" fontId="12" fillId="6" borderId="6" xfId="0" applyFont="1" applyFill="1" applyBorder="1" applyAlignment="1">
      <alignment horizontal="left" wrapText="1"/>
    </xf>
    <xf numFmtId="0" fontId="12" fillId="6" borderId="6" xfId="0" applyFont="1" applyFill="1" applyBorder="1" applyAlignment="1">
      <alignment horizontal="center" wrapText="1"/>
    </xf>
    <xf numFmtId="167" fontId="6" fillId="6" borderId="7" xfId="0" applyNumberFormat="1" applyFont="1" applyFill="1" applyBorder="1" applyAlignment="1">
      <alignment wrapText="1"/>
    </xf>
    <xf numFmtId="166" fontId="6" fillId="3" borderId="5" xfId="0" applyNumberFormat="1" applyFont="1" applyFill="1" applyBorder="1"/>
    <xf numFmtId="0" fontId="13" fillId="0" borderId="8" xfId="0" applyFont="1" applyBorder="1"/>
    <xf numFmtId="0" fontId="13" fillId="3" borderId="8" xfId="0" applyFont="1" applyFill="1" applyBorder="1" applyAlignment="1">
      <alignment horizontal="left" wrapText="1"/>
    </xf>
    <xf numFmtId="0" fontId="13" fillId="3" borderId="8" xfId="0" applyFont="1" applyFill="1" applyBorder="1" applyAlignment="1">
      <alignment horizontal="center" wrapText="1"/>
    </xf>
    <xf numFmtId="167" fontId="6" fillId="3" borderId="7" xfId="0" applyNumberFormat="1" applyFont="1" applyFill="1" applyBorder="1" applyAlignment="1">
      <alignment horizontal="right" wrapText="1"/>
    </xf>
    <xf numFmtId="166" fontId="14" fillId="7" borderId="9" xfId="0" applyNumberFormat="1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left" wrapText="1"/>
    </xf>
    <xf numFmtId="0" fontId="2" fillId="7" borderId="10" xfId="0" applyFont="1" applyFill="1" applyBorder="1" applyAlignment="1">
      <alignment horizontal="center" wrapText="1"/>
    </xf>
    <xf numFmtId="167" fontId="0" fillId="7" borderId="11" xfId="0" applyNumberFormat="1" applyFill="1" applyBorder="1" applyAlignment="1">
      <alignment wrapText="1"/>
    </xf>
    <xf numFmtId="166" fontId="11" fillId="8" borderId="5" xfId="0" applyNumberFormat="1" applyFont="1" applyFill="1" applyBorder="1"/>
    <xf numFmtId="0" fontId="11" fillId="8" borderId="6" xfId="0" applyFont="1" applyFill="1" applyBorder="1"/>
    <xf numFmtId="0" fontId="12" fillId="8" borderId="6" xfId="0" applyFont="1" applyFill="1" applyBorder="1" applyAlignment="1">
      <alignment horizontal="left" wrapText="1"/>
    </xf>
    <xf numFmtId="0" fontId="12" fillId="8" borderId="6" xfId="0" applyFont="1" applyFill="1" applyBorder="1" applyAlignment="1">
      <alignment horizontal="center" wrapText="1"/>
    </xf>
    <xf numFmtId="167" fontId="6" fillId="8" borderId="7" xfId="0" applyNumberFormat="1" applyFont="1" applyFill="1" applyBorder="1" applyAlignment="1">
      <alignment wrapText="1"/>
    </xf>
    <xf numFmtId="0" fontId="6" fillId="3" borderId="6" xfId="0" applyFont="1" applyFill="1" applyBorder="1" applyAlignment="1">
      <alignment horizontal="left"/>
    </xf>
    <xf numFmtId="166" fontId="11" fillId="9" borderId="5" xfId="0" applyNumberFormat="1" applyFont="1" applyFill="1" applyBorder="1"/>
    <xf numFmtId="0" fontId="11" fillId="9" borderId="6" xfId="0" applyFont="1" applyFill="1" applyBorder="1"/>
    <xf numFmtId="0" fontId="12" fillId="9" borderId="6" xfId="0" applyFont="1" applyFill="1" applyBorder="1" applyAlignment="1">
      <alignment horizontal="left" wrapText="1"/>
    </xf>
    <xf numFmtId="0" fontId="12" fillId="9" borderId="6" xfId="0" applyFont="1" applyFill="1" applyBorder="1" applyAlignment="1">
      <alignment horizontal="center" wrapText="1"/>
    </xf>
    <xf numFmtId="167" fontId="6" fillId="9" borderId="7" xfId="0" applyNumberFormat="1" applyFont="1" applyFill="1" applyBorder="1" applyAlignment="1">
      <alignment wrapText="1"/>
    </xf>
    <xf numFmtId="166" fontId="15" fillId="0" borderId="5" xfId="0" applyNumberFormat="1" applyFont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left" wrapText="1"/>
    </xf>
    <xf numFmtId="166" fontId="11" fillId="10" borderId="5" xfId="0" applyNumberFormat="1" applyFont="1" applyFill="1" applyBorder="1"/>
    <xf numFmtId="0" fontId="11" fillId="10" borderId="6" xfId="0" applyFont="1" applyFill="1" applyBorder="1"/>
    <xf numFmtId="0" fontId="12" fillId="10" borderId="6" xfId="0" applyFont="1" applyFill="1" applyBorder="1" applyAlignment="1">
      <alignment horizontal="left" wrapText="1"/>
    </xf>
    <xf numFmtId="0" fontId="12" fillId="10" borderId="6" xfId="0" applyFont="1" applyFill="1" applyBorder="1" applyAlignment="1">
      <alignment horizontal="center" wrapText="1"/>
    </xf>
    <xf numFmtId="167" fontId="6" fillId="10" borderId="7" xfId="0" applyNumberFormat="1" applyFont="1" applyFill="1" applyBorder="1" applyAlignment="1">
      <alignment wrapText="1"/>
    </xf>
    <xf numFmtId="166" fontId="11" fillId="3" borderId="5" xfId="0" applyNumberFormat="1" applyFont="1" applyFill="1" applyBorder="1"/>
    <xf numFmtId="167" fontId="7" fillId="3" borderId="7" xfId="0" applyNumberFormat="1" applyFont="1" applyFill="1" applyBorder="1" applyAlignment="1">
      <alignment wrapText="1"/>
    </xf>
    <xf numFmtId="166" fontId="16" fillId="3" borderId="5" xfId="0" applyNumberFormat="1" applyFont="1" applyFill="1" applyBorder="1"/>
    <xf numFmtId="166" fontId="11" fillId="7" borderId="5" xfId="0" applyNumberFormat="1" applyFont="1" applyFill="1" applyBorder="1"/>
    <xf numFmtId="0" fontId="11" fillId="7" borderId="6" xfId="0" applyFont="1" applyFill="1" applyBorder="1"/>
    <xf numFmtId="0" fontId="12" fillId="7" borderId="6" xfId="0" applyFont="1" applyFill="1" applyBorder="1" applyAlignment="1">
      <alignment horizontal="left" wrapText="1"/>
    </xf>
    <xf numFmtId="0" fontId="12" fillId="7" borderId="6" xfId="0" applyFont="1" applyFill="1" applyBorder="1" applyAlignment="1">
      <alignment horizontal="center" wrapText="1"/>
    </xf>
    <xf numFmtId="167" fontId="7" fillId="7" borderId="7" xfId="0" applyNumberFormat="1" applyFont="1" applyFill="1" applyBorder="1" applyAlignment="1">
      <alignment wrapText="1"/>
    </xf>
    <xf numFmtId="166" fontId="3" fillId="0" borderId="5" xfId="0" applyNumberFormat="1" applyFont="1" applyBorder="1"/>
    <xf numFmtId="0" fontId="17" fillId="0" borderId="6" xfId="0" applyFont="1" applyBorder="1"/>
    <xf numFmtId="0" fontId="17" fillId="3" borderId="6" xfId="0" applyFont="1" applyFill="1" applyBorder="1" applyAlignment="1">
      <alignment horizontal="left" wrapText="1"/>
    </xf>
    <xf numFmtId="167" fontId="7" fillId="10" borderId="7" xfId="0" applyNumberFormat="1" applyFont="1" applyFill="1" applyBorder="1" applyAlignment="1">
      <alignment wrapText="1"/>
    </xf>
    <xf numFmtId="166" fontId="18" fillId="3" borderId="5" xfId="0" applyNumberFormat="1" applyFont="1" applyFill="1" applyBorder="1"/>
    <xf numFmtId="0" fontId="12" fillId="0" borderId="6" xfId="0" applyFont="1" applyBorder="1" applyAlignment="1">
      <alignment horizontal="center" wrapText="1"/>
    </xf>
    <xf numFmtId="166" fontId="12" fillId="11" borderId="5" xfId="0" applyNumberFormat="1" applyFont="1" applyFill="1" applyBorder="1"/>
    <xf numFmtId="0" fontId="12" fillId="11" borderId="6" xfId="0" applyFont="1" applyFill="1" applyBorder="1"/>
    <xf numFmtId="0" fontId="12" fillId="11" borderId="6" xfId="0" applyFont="1" applyFill="1" applyBorder="1" applyAlignment="1">
      <alignment horizontal="left" wrapText="1"/>
    </xf>
    <xf numFmtId="0" fontId="12" fillId="11" borderId="6" xfId="0" applyFont="1" applyFill="1" applyBorder="1" applyAlignment="1">
      <alignment horizontal="center" wrapText="1"/>
    </xf>
    <xf numFmtId="167" fontId="7" fillId="11" borderId="7" xfId="0" applyNumberFormat="1" applyFont="1" applyFill="1" applyBorder="1" applyAlignment="1">
      <alignment wrapText="1"/>
    </xf>
    <xf numFmtId="0" fontId="3" fillId="0" borderId="6" xfId="0" applyFont="1" applyBorder="1"/>
    <xf numFmtId="166" fontId="12" fillId="12" borderId="5" xfId="0" applyNumberFormat="1" applyFont="1" applyFill="1" applyBorder="1"/>
    <xf numFmtId="0" fontId="12" fillId="12" borderId="6" xfId="0" applyFont="1" applyFill="1" applyBorder="1"/>
    <xf numFmtId="0" fontId="12" fillId="12" borderId="6" xfId="0" applyFont="1" applyFill="1" applyBorder="1" applyAlignment="1">
      <alignment horizontal="left" wrapText="1"/>
    </xf>
    <xf numFmtId="0" fontId="12" fillId="12" borderId="6" xfId="0" applyFont="1" applyFill="1" applyBorder="1" applyAlignment="1">
      <alignment horizontal="center" wrapText="1"/>
    </xf>
    <xf numFmtId="167" fontId="7" fillId="12" borderId="7" xfId="0" applyNumberFormat="1" applyFont="1" applyFill="1" applyBorder="1" applyAlignment="1">
      <alignment wrapText="1"/>
    </xf>
    <xf numFmtId="166" fontId="12" fillId="0" borderId="5" xfId="0" applyNumberFormat="1" applyFont="1" applyBorder="1"/>
    <xf numFmtId="166" fontId="12" fillId="13" borderId="5" xfId="0" applyNumberFormat="1" applyFont="1" applyFill="1" applyBorder="1"/>
    <xf numFmtId="0" fontId="12" fillId="13" borderId="6" xfId="0" applyFont="1" applyFill="1" applyBorder="1"/>
    <xf numFmtId="0" fontId="12" fillId="13" borderId="6" xfId="0" applyFont="1" applyFill="1" applyBorder="1" applyAlignment="1">
      <alignment horizontal="left" wrapText="1"/>
    </xf>
    <xf numFmtId="0" fontId="12" fillId="13" borderId="6" xfId="0" applyFont="1" applyFill="1" applyBorder="1" applyAlignment="1">
      <alignment horizontal="center" wrapText="1"/>
    </xf>
    <xf numFmtId="167" fontId="7" fillId="13" borderId="7" xfId="0" applyNumberFormat="1" applyFont="1" applyFill="1" applyBorder="1" applyAlignment="1">
      <alignment wrapText="1"/>
    </xf>
    <xf numFmtId="166" fontId="19" fillId="0" borderId="5" xfId="0" applyNumberFormat="1" applyFont="1" applyBorder="1"/>
    <xf numFmtId="166" fontId="11" fillId="14" borderId="5" xfId="0" applyNumberFormat="1" applyFont="1" applyFill="1" applyBorder="1"/>
    <xf numFmtId="0" fontId="11" fillId="14" borderId="6" xfId="0" applyFont="1" applyFill="1" applyBorder="1"/>
    <xf numFmtId="0" fontId="12" fillId="14" borderId="6" xfId="0" applyFont="1" applyFill="1" applyBorder="1" applyAlignment="1">
      <alignment horizontal="left" wrapText="1"/>
    </xf>
    <xf numFmtId="0" fontId="12" fillId="14" borderId="6" xfId="0" applyFont="1" applyFill="1" applyBorder="1" applyAlignment="1">
      <alignment horizontal="center" wrapText="1"/>
    </xf>
    <xf numFmtId="167" fontId="7" fillId="14" borderId="7" xfId="0" applyNumberFormat="1" applyFont="1" applyFill="1" applyBorder="1" applyAlignment="1">
      <alignment wrapText="1"/>
    </xf>
    <xf numFmtId="0" fontId="12" fillId="0" borderId="6" xfId="0" applyFont="1" applyBorder="1"/>
    <xf numFmtId="167" fontId="7" fillId="3" borderId="6" xfId="0" applyNumberFormat="1" applyFont="1" applyFill="1" applyBorder="1" applyAlignment="1">
      <alignment wrapText="1"/>
    </xf>
    <xf numFmtId="166" fontId="13" fillId="0" borderId="6" xfId="0" applyNumberFormat="1" applyFont="1" applyBorder="1"/>
    <xf numFmtId="166" fontId="12" fillId="15" borderId="5" xfId="0" applyNumberFormat="1" applyFont="1" applyFill="1" applyBorder="1"/>
    <xf numFmtId="0" fontId="12" fillId="15" borderId="6" xfId="0" applyFont="1" applyFill="1" applyBorder="1"/>
    <xf numFmtId="0" fontId="12" fillId="15" borderId="6" xfId="0" applyFont="1" applyFill="1" applyBorder="1" applyAlignment="1">
      <alignment horizontal="left" wrapText="1"/>
    </xf>
    <xf numFmtId="0" fontId="12" fillId="15" borderId="6" xfId="0" applyFont="1" applyFill="1" applyBorder="1" applyAlignment="1">
      <alignment horizontal="center" wrapText="1"/>
    </xf>
    <xf numFmtId="167" fontId="7" fillId="15" borderId="7" xfId="0" applyNumberFormat="1" applyFont="1" applyFill="1" applyBorder="1" applyAlignment="1">
      <alignment wrapText="1"/>
    </xf>
    <xf numFmtId="166" fontId="11" fillId="16" borderId="5" xfId="0" applyNumberFormat="1" applyFont="1" applyFill="1" applyBorder="1"/>
    <xf numFmtId="0" fontId="12" fillId="16" borderId="6" xfId="0" applyFont="1" applyFill="1" applyBorder="1"/>
    <xf numFmtId="0" fontId="12" fillId="16" borderId="6" xfId="0" applyFont="1" applyFill="1" applyBorder="1" applyAlignment="1">
      <alignment horizontal="left" wrapText="1"/>
    </xf>
    <xf numFmtId="0" fontId="12" fillId="16" borderId="6" xfId="0" applyFont="1" applyFill="1" applyBorder="1" applyAlignment="1">
      <alignment horizontal="center" wrapText="1"/>
    </xf>
    <xf numFmtId="167" fontId="7" fillId="16" borderId="7" xfId="0" applyNumberFormat="1" applyFont="1" applyFill="1" applyBorder="1" applyAlignment="1">
      <alignment wrapText="1"/>
    </xf>
    <xf numFmtId="166" fontId="3" fillId="3" borderId="5" xfId="0" applyNumberFormat="1" applyFont="1" applyFill="1" applyBorder="1"/>
    <xf numFmtId="0" fontId="3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6" fontId="2" fillId="3" borderId="5" xfId="0" applyNumberFormat="1" applyFont="1" applyFill="1" applyBorder="1" applyAlignment="1">
      <alignment horizontal="center"/>
    </xf>
    <xf numFmtId="0" fontId="18" fillId="3" borderId="6" xfId="0" applyFont="1" applyFill="1" applyBorder="1" applyAlignment="1">
      <alignment horizontal="left"/>
    </xf>
    <xf numFmtId="166" fontId="12" fillId="17" borderId="5" xfId="0" applyNumberFormat="1" applyFont="1" applyFill="1" applyBorder="1"/>
    <xf numFmtId="0" fontId="12" fillId="17" borderId="6" xfId="0" applyFont="1" applyFill="1" applyBorder="1"/>
    <xf numFmtId="0" fontId="12" fillId="17" borderId="6" xfId="0" applyFont="1" applyFill="1" applyBorder="1" applyAlignment="1">
      <alignment horizontal="left" wrapText="1"/>
    </xf>
    <xf numFmtId="0" fontId="12" fillId="17" borderId="6" xfId="0" applyFont="1" applyFill="1" applyBorder="1" applyAlignment="1">
      <alignment horizontal="center" wrapText="1"/>
    </xf>
    <xf numFmtId="167" fontId="7" fillId="17" borderId="7" xfId="0" applyNumberFormat="1" applyFont="1" applyFill="1" applyBorder="1" applyAlignment="1">
      <alignment wrapText="1"/>
    </xf>
    <xf numFmtId="166" fontId="12" fillId="8" borderId="5" xfId="0" applyNumberFormat="1" applyFont="1" applyFill="1" applyBorder="1"/>
    <xf numFmtId="0" fontId="12" fillId="8" borderId="6" xfId="0" applyFont="1" applyFill="1" applyBorder="1"/>
    <xf numFmtId="167" fontId="7" fillId="8" borderId="7" xfId="0" applyNumberFormat="1" applyFont="1" applyFill="1" applyBorder="1" applyAlignment="1">
      <alignment wrapText="1"/>
    </xf>
    <xf numFmtId="0" fontId="2" fillId="0" borderId="6" xfId="0" applyFont="1" applyBorder="1"/>
    <xf numFmtId="166" fontId="2" fillId="18" borderId="5" xfId="0" applyNumberFormat="1" applyFont="1" applyFill="1" applyBorder="1"/>
    <xf numFmtId="0" fontId="2" fillId="18" borderId="6" xfId="0" applyFont="1" applyFill="1" applyBorder="1"/>
    <xf numFmtId="0" fontId="12" fillId="18" borderId="6" xfId="0" applyFont="1" applyFill="1" applyBorder="1" applyAlignment="1">
      <alignment horizontal="left" wrapText="1"/>
    </xf>
    <xf numFmtId="0" fontId="12" fillId="18" borderId="6" xfId="0" applyFont="1" applyFill="1" applyBorder="1" applyAlignment="1">
      <alignment horizontal="center" wrapText="1"/>
    </xf>
    <xf numFmtId="167" fontId="7" fillId="18" borderId="7" xfId="0" applyNumberFormat="1" applyFont="1" applyFill="1" applyBorder="1" applyAlignment="1">
      <alignment wrapText="1"/>
    </xf>
    <xf numFmtId="0" fontId="1" fillId="0" borderId="6" xfId="0" applyFont="1" applyBorder="1"/>
    <xf numFmtId="166" fontId="11" fillId="19" borderId="5" xfId="0" applyNumberFormat="1" applyFont="1" applyFill="1" applyBorder="1"/>
    <xf numFmtId="0" fontId="1" fillId="19" borderId="6" xfId="0" applyFont="1" applyFill="1" applyBorder="1"/>
    <xf numFmtId="0" fontId="13" fillId="19" borderId="6" xfId="0" applyFont="1" applyFill="1" applyBorder="1" applyAlignment="1">
      <alignment horizontal="left" wrapText="1"/>
    </xf>
    <xf numFmtId="0" fontId="13" fillId="19" borderId="6" xfId="0" applyFont="1" applyFill="1" applyBorder="1" applyAlignment="1">
      <alignment horizontal="center" wrapText="1"/>
    </xf>
    <xf numFmtId="167" fontId="7" fillId="19" borderId="7" xfId="0" applyNumberFormat="1" applyFont="1" applyFill="1" applyBorder="1" applyAlignment="1">
      <alignment wrapText="1"/>
    </xf>
    <xf numFmtId="166" fontId="12" fillId="20" borderId="5" xfId="0" applyNumberFormat="1" applyFont="1" applyFill="1" applyBorder="1"/>
    <xf numFmtId="0" fontId="2" fillId="20" borderId="6" xfId="0" applyFont="1" applyFill="1" applyBorder="1"/>
    <xf numFmtId="0" fontId="12" fillId="20" borderId="6" xfId="0" applyFont="1" applyFill="1" applyBorder="1" applyAlignment="1">
      <alignment horizontal="left" wrapText="1"/>
    </xf>
    <xf numFmtId="0" fontId="12" fillId="20" borderId="6" xfId="0" applyFont="1" applyFill="1" applyBorder="1" applyAlignment="1">
      <alignment horizontal="center" wrapText="1"/>
    </xf>
    <xf numFmtId="167" fontId="7" fillId="20" borderId="7" xfId="0" applyNumberFormat="1" applyFont="1" applyFill="1" applyBorder="1" applyAlignment="1">
      <alignment wrapText="1"/>
    </xf>
    <xf numFmtId="166" fontId="12" fillId="21" borderId="5" xfId="0" applyNumberFormat="1" applyFont="1" applyFill="1" applyBorder="1"/>
    <xf numFmtId="0" fontId="2" fillId="21" borderId="6" xfId="0" applyFont="1" applyFill="1" applyBorder="1"/>
    <xf numFmtId="0" fontId="12" fillId="21" borderId="6" xfId="0" applyFont="1" applyFill="1" applyBorder="1" applyAlignment="1">
      <alignment horizontal="left" wrapText="1"/>
    </xf>
    <xf numFmtId="0" fontId="12" fillId="21" borderId="6" xfId="0" applyFont="1" applyFill="1" applyBorder="1" applyAlignment="1">
      <alignment horizontal="center" wrapText="1"/>
    </xf>
    <xf numFmtId="167" fontId="7" fillId="21" borderId="7" xfId="0" applyNumberFormat="1" applyFont="1" applyFill="1" applyBorder="1" applyAlignment="1">
      <alignment wrapText="1"/>
    </xf>
    <xf numFmtId="166" fontId="2" fillId="3" borderId="5" xfId="0" applyNumberFormat="1" applyFont="1" applyFill="1" applyBorder="1"/>
    <xf numFmtId="0" fontId="2" fillId="3" borderId="6" xfId="0" applyFont="1" applyFill="1" applyBorder="1"/>
    <xf numFmtId="0" fontId="17" fillId="3" borderId="6" xfId="0" applyFont="1" applyFill="1" applyBorder="1" applyAlignment="1">
      <alignment horizontal="center" wrapText="1"/>
    </xf>
    <xf numFmtId="166" fontId="3" fillId="3" borderId="5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166" fontId="2" fillId="22" borderId="5" xfId="0" applyNumberFormat="1" applyFont="1" applyFill="1" applyBorder="1" applyAlignment="1">
      <alignment horizontal="left"/>
    </xf>
    <xf numFmtId="0" fontId="12" fillId="22" borderId="6" xfId="0" applyFont="1" applyFill="1" applyBorder="1" applyAlignment="1">
      <alignment horizontal="left"/>
    </xf>
    <xf numFmtId="0" fontId="12" fillId="22" borderId="6" xfId="0" applyFont="1" applyFill="1" applyBorder="1" applyAlignment="1">
      <alignment horizontal="left" wrapText="1"/>
    </xf>
    <xf numFmtId="0" fontId="12" fillId="22" borderId="6" xfId="0" applyFont="1" applyFill="1" applyBorder="1" applyAlignment="1">
      <alignment horizontal="center" wrapText="1"/>
    </xf>
    <xf numFmtId="167" fontId="7" fillId="22" borderId="7" xfId="0" applyNumberFormat="1" applyFont="1" applyFill="1" applyBorder="1" applyAlignment="1">
      <alignment wrapText="1"/>
    </xf>
    <xf numFmtId="166" fontId="2" fillId="3" borderId="5" xfId="0" applyNumberFormat="1" applyFont="1" applyFill="1" applyBorder="1" applyAlignment="1">
      <alignment horizontal="left"/>
    </xf>
    <xf numFmtId="0" fontId="11" fillId="3" borderId="6" xfId="0" applyFont="1" applyFill="1" applyBorder="1" applyAlignment="1">
      <alignment horizontal="left"/>
    </xf>
    <xf numFmtId="166" fontId="1" fillId="3" borderId="5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/>
    </xf>
    <xf numFmtId="166" fontId="2" fillId="9" borderId="5" xfId="0" applyNumberFormat="1" applyFont="1" applyFill="1" applyBorder="1" applyAlignment="1">
      <alignment horizontal="left"/>
    </xf>
    <xf numFmtId="0" fontId="12" fillId="9" borderId="6" xfId="0" applyFont="1" applyFill="1" applyBorder="1" applyAlignment="1">
      <alignment horizontal="left"/>
    </xf>
    <xf numFmtId="167" fontId="7" fillId="9" borderId="7" xfId="0" applyNumberFormat="1" applyFont="1" applyFill="1" applyBorder="1" applyAlignment="1">
      <alignment wrapText="1"/>
    </xf>
    <xf numFmtId="0" fontId="19" fillId="0" borderId="6" xfId="0" applyFont="1" applyBorder="1"/>
    <xf numFmtId="166" fontId="11" fillId="12" borderId="5" xfId="0" applyNumberFormat="1" applyFont="1" applyFill="1" applyBorder="1"/>
    <xf numFmtId="0" fontId="19" fillId="12" borderId="6" xfId="0" applyFont="1" applyFill="1" applyBorder="1"/>
    <xf numFmtId="2" fontId="13" fillId="3" borderId="6" xfId="0" applyNumberFormat="1" applyFont="1" applyFill="1" applyBorder="1" applyAlignment="1">
      <alignment horizontal="left" wrapText="1"/>
    </xf>
    <xf numFmtId="166" fontId="2" fillId="20" borderId="5" xfId="0" applyNumberFormat="1" applyFont="1" applyFill="1" applyBorder="1"/>
    <xf numFmtId="0" fontId="1" fillId="20" borderId="6" xfId="0" applyFont="1" applyFill="1" applyBorder="1"/>
    <xf numFmtId="0" fontId="2" fillId="20" borderId="6" xfId="0" applyFont="1" applyFill="1" applyBorder="1" applyAlignment="1">
      <alignment horizontal="left" wrapText="1"/>
    </xf>
    <xf numFmtId="0" fontId="2" fillId="20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center" wrapText="1"/>
    </xf>
    <xf numFmtId="166" fontId="1" fillId="3" borderId="5" xfId="0" applyNumberFormat="1" applyFont="1" applyFill="1" applyBorder="1"/>
    <xf numFmtId="166" fontId="12" fillId="23" borderId="5" xfId="0" applyNumberFormat="1" applyFont="1" applyFill="1" applyBorder="1"/>
    <xf numFmtId="0" fontId="13" fillId="23" borderId="6" xfId="0" applyFont="1" applyFill="1" applyBorder="1"/>
    <xf numFmtId="0" fontId="12" fillId="23" borderId="6" xfId="0" applyFont="1" applyFill="1" applyBorder="1" applyAlignment="1">
      <alignment horizontal="left" wrapText="1"/>
    </xf>
    <xf numFmtId="0" fontId="12" fillId="23" borderId="6" xfId="0" applyFont="1" applyFill="1" applyBorder="1" applyAlignment="1">
      <alignment horizontal="center" wrapText="1"/>
    </xf>
    <xf numFmtId="167" fontId="7" fillId="23" borderId="7" xfId="0" applyNumberFormat="1" applyFont="1" applyFill="1" applyBorder="1" applyAlignment="1">
      <alignment wrapText="1"/>
    </xf>
    <xf numFmtId="166" fontId="2" fillId="0" borderId="5" xfId="0" applyNumberFormat="1" applyFont="1" applyBorder="1"/>
    <xf numFmtId="166" fontId="2" fillId="21" borderId="5" xfId="0" applyNumberFormat="1" applyFont="1" applyFill="1" applyBorder="1"/>
    <xf numFmtId="166" fontId="17" fillId="0" borderId="5" xfId="0" applyNumberFormat="1" applyFont="1" applyBorder="1"/>
    <xf numFmtId="166" fontId="17" fillId="5" borderId="5" xfId="0" applyNumberFormat="1" applyFont="1" applyFill="1" applyBorder="1"/>
    <xf numFmtId="0" fontId="13" fillId="5" borderId="6" xfId="0" applyFont="1" applyFill="1" applyBorder="1"/>
    <xf numFmtId="0" fontId="13" fillId="5" borderId="6" xfId="0" applyFont="1" applyFill="1" applyBorder="1" applyAlignment="1">
      <alignment horizontal="left" wrapText="1"/>
    </xf>
    <xf numFmtId="0" fontId="13" fillId="5" borderId="6" xfId="0" applyFont="1" applyFill="1" applyBorder="1" applyAlignment="1">
      <alignment horizontal="center" wrapText="1"/>
    </xf>
    <xf numFmtId="167" fontId="7" fillId="5" borderId="7" xfId="0" applyNumberFormat="1" applyFont="1" applyFill="1" applyBorder="1" applyAlignment="1">
      <alignment wrapText="1"/>
    </xf>
    <xf numFmtId="166" fontId="20" fillId="3" borderId="5" xfId="0" applyNumberFormat="1" applyFont="1" applyFill="1" applyBorder="1"/>
    <xf numFmtId="0" fontId="7" fillId="3" borderId="7" xfId="0" applyFont="1" applyFill="1" applyBorder="1" applyAlignment="1">
      <alignment wrapText="1"/>
    </xf>
    <xf numFmtId="166" fontId="21" fillId="3" borderId="5" xfId="0" applyNumberFormat="1" applyFont="1" applyFill="1" applyBorder="1"/>
    <xf numFmtId="0" fontId="0" fillId="3" borderId="6" xfId="0" applyFill="1" applyBorder="1"/>
    <xf numFmtId="0" fontId="1" fillId="3" borderId="6" xfId="0" applyFont="1" applyFill="1" applyBorder="1" applyAlignment="1">
      <alignment horizontal="left" wrapText="1"/>
    </xf>
    <xf numFmtId="14" fontId="7" fillId="3" borderId="7" xfId="0" applyNumberFormat="1" applyFont="1" applyFill="1" applyBorder="1" applyAlignment="1">
      <alignment wrapText="1"/>
    </xf>
    <xf numFmtId="166" fontId="0" fillId="14" borderId="5" xfId="0" applyNumberFormat="1" applyFill="1" applyBorder="1"/>
    <xf numFmtId="0" fontId="0" fillId="14" borderId="6" xfId="0" applyFill="1" applyBorder="1"/>
    <xf numFmtId="0" fontId="2" fillId="14" borderId="6" xfId="0" applyFont="1" applyFill="1" applyBorder="1" applyAlignment="1">
      <alignment horizontal="left" wrapText="1"/>
    </xf>
    <xf numFmtId="0" fontId="2" fillId="14" borderId="6" xfId="0" applyFont="1" applyFill="1" applyBorder="1" applyAlignment="1">
      <alignment horizontal="center" wrapText="1"/>
    </xf>
    <xf numFmtId="0" fontId="7" fillId="14" borderId="7" xfId="0" applyFont="1" applyFill="1" applyBorder="1" applyAlignment="1">
      <alignment wrapText="1"/>
    </xf>
    <xf numFmtId="166" fontId="14" fillId="3" borderId="5" xfId="0" applyNumberFormat="1" applyFont="1" applyFill="1" applyBorder="1"/>
    <xf numFmtId="0" fontId="13" fillId="3" borderId="6" xfId="0" applyFont="1" applyFill="1" applyBorder="1"/>
    <xf numFmtId="166" fontId="14" fillId="24" borderId="5" xfId="0" applyNumberFormat="1" applyFont="1" applyFill="1" applyBorder="1"/>
    <xf numFmtId="0" fontId="2" fillId="24" borderId="6" xfId="0" applyFont="1" applyFill="1" applyBorder="1"/>
    <xf numFmtId="0" fontId="12" fillId="24" borderId="6" xfId="0" applyFont="1" applyFill="1" applyBorder="1" applyAlignment="1">
      <alignment horizontal="left" wrapText="1"/>
    </xf>
    <xf numFmtId="0" fontId="12" fillId="24" borderId="6" xfId="0" applyFont="1" applyFill="1" applyBorder="1" applyAlignment="1">
      <alignment horizontal="center" wrapText="1"/>
    </xf>
    <xf numFmtId="167" fontId="7" fillId="24" borderId="7" xfId="0" applyNumberFormat="1" applyFont="1" applyFill="1" applyBorder="1" applyAlignment="1">
      <alignment wrapText="1"/>
    </xf>
    <xf numFmtId="166" fontId="20" fillId="0" borderId="5" xfId="0" applyNumberFormat="1" applyFont="1" applyBorder="1"/>
    <xf numFmtId="0" fontId="7" fillId="3" borderId="6" xfId="0" applyFont="1" applyFill="1" applyBorder="1"/>
    <xf numFmtId="166" fontId="0" fillId="16" borderId="5" xfId="0" applyNumberFormat="1" applyFill="1" applyBorder="1"/>
    <xf numFmtId="0" fontId="0" fillId="16" borderId="6" xfId="0" applyFill="1" applyBorder="1"/>
    <xf numFmtId="0" fontId="2" fillId="16" borderId="6" xfId="0" applyFont="1" applyFill="1" applyBorder="1" applyAlignment="1">
      <alignment horizontal="left" wrapText="1"/>
    </xf>
    <xf numFmtId="0" fontId="2" fillId="16" borderId="6" xfId="0" applyFont="1" applyFill="1" applyBorder="1" applyAlignment="1">
      <alignment horizontal="center" wrapText="1"/>
    </xf>
    <xf numFmtId="0" fontId="7" fillId="16" borderId="7" xfId="0" applyFont="1" applyFill="1" applyBorder="1" applyAlignment="1">
      <alignment wrapText="1"/>
    </xf>
    <xf numFmtId="0" fontId="6" fillId="3" borderId="6" xfId="0" applyFont="1" applyFill="1" applyBorder="1"/>
    <xf numFmtId="166" fontId="0" fillId="10" borderId="5" xfId="0" applyNumberFormat="1" applyFill="1" applyBorder="1"/>
    <xf numFmtId="0" fontId="0" fillId="10" borderId="6" xfId="0" applyFill="1" applyBorder="1"/>
    <xf numFmtId="0" fontId="3" fillId="10" borderId="6" xfId="0" applyFont="1" applyFill="1" applyBorder="1" applyAlignment="1">
      <alignment horizontal="left"/>
    </xf>
    <xf numFmtId="0" fontId="3" fillId="10" borderId="6" xfId="0" applyFont="1" applyFill="1" applyBorder="1" applyAlignment="1">
      <alignment horizontal="center"/>
    </xf>
    <xf numFmtId="166" fontId="21" fillId="0" borderId="5" xfId="0" applyNumberFormat="1" applyFont="1" applyBorder="1"/>
    <xf numFmtId="166" fontId="14" fillId="9" borderId="5" xfId="0" applyNumberFormat="1" applyFont="1" applyFill="1" applyBorder="1"/>
    <xf numFmtId="0" fontId="2" fillId="9" borderId="6" xfId="0" applyFont="1" applyFill="1" applyBorder="1"/>
    <xf numFmtId="0" fontId="2" fillId="9" borderId="6" xfId="0" applyFont="1" applyFill="1" applyBorder="1" applyAlignment="1">
      <alignment horizontal="left" wrapText="1"/>
    </xf>
    <xf numFmtId="0" fontId="2" fillId="9" borderId="6" xfId="0" applyFont="1" applyFill="1" applyBorder="1" applyAlignment="1">
      <alignment horizontal="center" wrapText="1"/>
    </xf>
    <xf numFmtId="166" fontId="7" fillId="3" borderId="5" xfId="0" applyNumberFormat="1" applyFont="1" applyFill="1" applyBorder="1"/>
    <xf numFmtId="166" fontId="0" fillId="23" borderId="5" xfId="0" applyNumberFormat="1" applyFill="1" applyBorder="1"/>
    <xf numFmtId="0" fontId="0" fillId="23" borderId="6" xfId="0" applyFill="1" applyBorder="1"/>
    <xf numFmtId="0" fontId="2" fillId="23" borderId="6" xfId="0" applyFont="1" applyFill="1" applyBorder="1" applyAlignment="1">
      <alignment horizontal="left" wrapText="1"/>
    </xf>
    <xf numFmtId="0" fontId="2" fillId="23" borderId="6" xfId="0" applyFont="1" applyFill="1" applyBorder="1" applyAlignment="1">
      <alignment horizontal="center" wrapText="1"/>
    </xf>
    <xf numFmtId="0" fontId="7" fillId="23" borderId="7" xfId="0" applyFont="1" applyFill="1" applyBorder="1" applyAlignment="1">
      <alignment wrapText="1"/>
    </xf>
    <xf numFmtId="0" fontId="0" fillId="0" borderId="6" xfId="0" applyBorder="1" applyAlignment="1">
      <alignment horizontal="left"/>
    </xf>
    <xf numFmtId="0" fontId="0" fillId="0" borderId="6" xfId="0" applyBorder="1"/>
    <xf numFmtId="0" fontId="7" fillId="0" borderId="7" xfId="0" applyFont="1" applyBorder="1"/>
    <xf numFmtId="166" fontId="9" fillId="0" borderId="5" xfId="0" applyNumberFormat="1" applyFont="1" applyBorder="1"/>
    <xf numFmtId="0" fontId="6" fillId="0" borderId="6" xfId="0" applyFont="1" applyBorder="1"/>
    <xf numFmtId="0" fontId="6" fillId="0" borderId="6" xfId="0" applyFont="1" applyBorder="1" applyAlignment="1">
      <alignment horizontal="left"/>
    </xf>
    <xf numFmtId="167" fontId="7" fillId="0" borderId="7" xfId="0" applyNumberFormat="1" applyFont="1" applyBorder="1"/>
    <xf numFmtId="166" fontId="2" fillId="15" borderId="5" xfId="0" applyNumberFormat="1" applyFont="1" applyFill="1" applyBorder="1"/>
    <xf numFmtId="0" fontId="2" fillId="15" borderId="6" xfId="0" applyFont="1" applyFill="1" applyBorder="1"/>
    <xf numFmtId="0" fontId="2" fillId="15" borderId="6" xfId="0" applyFont="1" applyFill="1" applyBorder="1" applyAlignment="1">
      <alignment horizontal="left"/>
    </xf>
    <xf numFmtId="0" fontId="2" fillId="15" borderId="6" xfId="0" applyFont="1" applyFill="1" applyBorder="1" applyAlignment="1">
      <alignment horizontal="center"/>
    </xf>
    <xf numFmtId="0" fontId="7" fillId="15" borderId="7" xfId="0" applyFont="1" applyFill="1" applyBorder="1"/>
    <xf numFmtId="166" fontId="7" fillId="0" borderId="5" xfId="0" applyNumberFormat="1" applyFont="1" applyBorder="1"/>
    <xf numFmtId="0" fontId="7" fillId="0" borderId="6" xfId="0" applyFont="1" applyBorder="1"/>
    <xf numFmtId="0" fontId="7" fillId="0" borderId="6" xfId="0" applyFont="1" applyBorder="1" applyAlignment="1">
      <alignment horizontal="left"/>
    </xf>
    <xf numFmtId="166" fontId="2" fillId="25" borderId="5" xfId="0" applyNumberFormat="1" applyFont="1" applyFill="1" applyBorder="1"/>
    <xf numFmtId="0" fontId="2" fillId="25" borderId="6" xfId="0" applyFont="1" applyFill="1" applyBorder="1"/>
    <xf numFmtId="0" fontId="2" fillId="25" borderId="6" xfId="0" applyFont="1" applyFill="1" applyBorder="1" applyAlignment="1">
      <alignment horizontal="left"/>
    </xf>
    <xf numFmtId="0" fontId="2" fillId="25" borderId="6" xfId="0" applyFont="1" applyFill="1" applyBorder="1" applyAlignment="1">
      <alignment horizontal="center"/>
    </xf>
    <xf numFmtId="0" fontId="7" fillId="25" borderId="7" xfId="0" applyFont="1" applyFill="1" applyBorder="1"/>
    <xf numFmtId="166" fontId="0" fillId="8" borderId="5" xfId="0" applyNumberFormat="1" applyFill="1" applyBorder="1"/>
    <xf numFmtId="0" fontId="0" fillId="8" borderId="6" xfId="0" applyFill="1" applyBorder="1"/>
    <xf numFmtId="0" fontId="2" fillId="8" borderId="6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center"/>
    </xf>
    <xf numFmtId="0" fontId="7" fillId="8" borderId="7" xfId="0" applyFont="1" applyFill="1" applyBorder="1"/>
    <xf numFmtId="166" fontId="22" fillId="3" borderId="5" xfId="0" applyNumberFormat="1" applyFont="1" applyFill="1" applyBorder="1"/>
    <xf numFmtId="166" fontId="0" fillId="26" borderId="5" xfId="0" applyNumberFormat="1" applyFill="1" applyBorder="1"/>
    <xf numFmtId="0" fontId="0" fillId="26" borderId="6" xfId="0" applyFill="1" applyBorder="1"/>
    <xf numFmtId="0" fontId="2" fillId="26" borderId="6" xfId="0" applyFont="1" applyFill="1" applyBorder="1" applyAlignment="1">
      <alignment horizontal="left"/>
    </xf>
    <xf numFmtId="0" fontId="2" fillId="26" borderId="6" xfId="0" applyFont="1" applyFill="1" applyBorder="1" applyAlignment="1">
      <alignment horizontal="center"/>
    </xf>
    <xf numFmtId="0" fontId="7" fillId="26" borderId="7" xfId="0" applyFont="1" applyFill="1" applyBorder="1"/>
    <xf numFmtId="166" fontId="6" fillId="0" borderId="5" xfId="0" applyNumberFormat="1" applyFont="1" applyBorder="1"/>
    <xf numFmtId="166" fontId="0" fillId="27" borderId="5" xfId="0" applyNumberFormat="1" applyFill="1" applyBorder="1"/>
    <xf numFmtId="0" fontId="0" fillId="27" borderId="6" xfId="0" applyFill="1" applyBorder="1"/>
    <xf numFmtId="0" fontId="2" fillId="27" borderId="6" xfId="0" applyFont="1" applyFill="1" applyBorder="1" applyAlignment="1">
      <alignment horizontal="left"/>
    </xf>
    <xf numFmtId="0" fontId="2" fillId="27" borderId="6" xfId="0" applyFont="1" applyFill="1" applyBorder="1" applyAlignment="1">
      <alignment horizontal="center"/>
    </xf>
    <xf numFmtId="0" fontId="7" fillId="27" borderId="7" xfId="0" applyFont="1" applyFill="1" applyBorder="1"/>
    <xf numFmtId="166" fontId="0" fillId="28" borderId="5" xfId="0" applyNumberFormat="1" applyFill="1" applyBorder="1"/>
    <xf numFmtId="0" fontId="0" fillId="28" borderId="6" xfId="0" applyFill="1" applyBorder="1"/>
    <xf numFmtId="0" fontId="2" fillId="28" borderId="6" xfId="0" applyFont="1" applyFill="1" applyBorder="1" applyAlignment="1">
      <alignment horizontal="left"/>
    </xf>
    <xf numFmtId="0" fontId="2" fillId="28" borderId="6" xfId="0" applyFont="1" applyFill="1" applyBorder="1" applyAlignment="1">
      <alignment horizontal="center"/>
    </xf>
    <xf numFmtId="0" fontId="7" fillId="28" borderId="7" xfId="0" applyFont="1" applyFill="1" applyBorder="1"/>
    <xf numFmtId="166" fontId="6" fillId="16" borderId="5" xfId="0" applyNumberFormat="1" applyFont="1" applyFill="1" applyBorder="1"/>
    <xf numFmtId="0" fontId="6" fillId="16" borderId="6" xfId="0" applyFont="1" applyFill="1" applyBorder="1"/>
    <xf numFmtId="0" fontId="12" fillId="16" borderId="6" xfId="0" applyFont="1" applyFill="1" applyBorder="1" applyAlignment="1">
      <alignment horizontal="left"/>
    </xf>
    <xf numFmtId="0" fontId="12" fillId="16" borderId="6" xfId="0" applyFont="1" applyFill="1" applyBorder="1" applyAlignment="1">
      <alignment horizontal="center"/>
    </xf>
    <xf numFmtId="0" fontId="7" fillId="16" borderId="7" xfId="0" applyFont="1" applyFill="1" applyBorder="1"/>
    <xf numFmtId="14" fontId="7" fillId="0" borderId="7" xfId="0" applyNumberFormat="1" applyFont="1" applyBorder="1"/>
    <xf numFmtId="167" fontId="7" fillId="4" borderId="7" xfId="0" applyNumberFormat="1" applyFont="1" applyFill="1" applyBorder="1" applyAlignment="1">
      <alignment wrapText="1"/>
    </xf>
    <xf numFmtId="0" fontId="12" fillId="3" borderId="6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center"/>
    </xf>
    <xf numFmtId="167" fontId="7" fillId="3" borderId="7" xfId="0" applyNumberFormat="1" applyFont="1" applyFill="1" applyBorder="1"/>
    <xf numFmtId="166" fontId="0" fillId="3" borderId="5" xfId="0" applyNumberFormat="1" applyFill="1" applyBorder="1"/>
    <xf numFmtId="0" fontId="18" fillId="0" borderId="6" xfId="0" applyFont="1" applyBorder="1" applyAlignment="1">
      <alignment horizontal="left"/>
    </xf>
    <xf numFmtId="0" fontId="12" fillId="25" borderId="6" xfId="0" applyFont="1" applyFill="1" applyBorder="1" applyAlignment="1">
      <alignment horizontal="left"/>
    </xf>
    <xf numFmtId="0" fontId="12" fillId="25" borderId="6" xfId="0" applyFont="1" applyFill="1" applyBorder="1" applyAlignment="1">
      <alignment horizontal="center"/>
    </xf>
    <xf numFmtId="167" fontId="7" fillId="25" borderId="7" xfId="0" applyNumberFormat="1" applyFont="1" applyFill="1" applyBorder="1"/>
    <xf numFmtId="167" fontId="7" fillId="0" borderId="6" xfId="0" applyNumberFormat="1" applyFont="1" applyBorder="1"/>
    <xf numFmtId="0" fontId="2" fillId="23" borderId="6" xfId="0" applyFont="1" applyFill="1" applyBorder="1" applyAlignment="1">
      <alignment horizontal="left"/>
    </xf>
    <xf numFmtId="0" fontId="2" fillId="23" borderId="6" xfId="0" applyFont="1" applyFill="1" applyBorder="1" applyAlignment="1">
      <alignment horizontal="center"/>
    </xf>
    <xf numFmtId="0" fontId="7" fillId="23" borderId="7" xfId="0" applyFont="1" applyFill="1" applyBorder="1"/>
    <xf numFmtId="166" fontId="11" fillId="3" borderId="12" xfId="0" applyNumberFormat="1" applyFont="1" applyFill="1" applyBorder="1"/>
    <xf numFmtId="0" fontId="2" fillId="0" borderId="13" xfId="0" applyFont="1" applyBorder="1"/>
    <xf numFmtId="0" fontId="0" fillId="0" borderId="13" xfId="0" applyBorder="1" applyAlignment="1">
      <alignment horizontal="left"/>
    </xf>
    <xf numFmtId="0" fontId="0" fillId="0" borderId="13" xfId="0" applyBorder="1"/>
    <xf numFmtId="0" fontId="7" fillId="0" borderId="14" xfId="0" applyFont="1" applyBorder="1"/>
    <xf numFmtId="4" fontId="9" fillId="3" borderId="6" xfId="0" applyNumberFormat="1" applyFont="1" applyFill="1" applyBorder="1"/>
    <xf numFmtId="0" fontId="23" fillId="0" borderId="6" xfId="0" applyFont="1" applyBorder="1" applyAlignment="1">
      <alignment horizontal="left" wrapText="1"/>
    </xf>
    <xf numFmtId="4" fontId="9" fillId="0" borderId="6" xfId="0" applyNumberFormat="1" applyFont="1" applyBorder="1"/>
    <xf numFmtId="166" fontId="0" fillId="16" borderId="6" xfId="0" applyNumberFormat="1" applyFill="1" applyBorder="1"/>
    <xf numFmtId="0" fontId="2" fillId="16" borderId="6" xfId="0" applyFont="1" applyFill="1" applyBorder="1" applyAlignment="1">
      <alignment horizontal="left"/>
    </xf>
    <xf numFmtId="0" fontId="2" fillId="16" borderId="6" xfId="0" applyFont="1" applyFill="1" applyBorder="1" applyAlignment="1">
      <alignment horizontal="center"/>
    </xf>
    <xf numFmtId="166" fontId="2" fillId="3" borderId="6" xfId="0" applyNumberFormat="1" applyFont="1" applyFill="1" applyBorder="1"/>
    <xf numFmtId="0" fontId="15" fillId="0" borderId="6" xfId="0" applyFont="1" applyBorder="1"/>
    <xf numFmtId="167" fontId="24" fillId="3" borderId="7" xfId="0" applyNumberFormat="1" applyFont="1" applyFill="1" applyBorder="1" applyAlignment="1">
      <alignment horizontal="right" vertical="top" wrapText="1"/>
    </xf>
    <xf numFmtId="166" fontId="2" fillId="0" borderId="8" xfId="0" applyNumberFormat="1" applyFont="1" applyBorder="1"/>
    <xf numFmtId="0" fontId="6" fillId="0" borderId="8" xfId="0" applyFont="1" applyBorder="1" applyAlignment="1">
      <alignment horizontal="left"/>
    </xf>
    <xf numFmtId="0" fontId="6" fillId="0" borderId="8" xfId="0" applyFont="1" applyBorder="1"/>
    <xf numFmtId="166" fontId="2" fillId="14" borderId="6" xfId="0" applyNumberFormat="1" applyFont="1" applyFill="1" applyBorder="1"/>
    <xf numFmtId="0" fontId="12" fillId="14" borderId="6" xfId="0" applyFont="1" applyFill="1" applyBorder="1"/>
    <xf numFmtId="0" fontId="6" fillId="14" borderId="6" xfId="0" applyFont="1" applyFill="1" applyBorder="1" applyAlignment="1">
      <alignment horizontal="left"/>
    </xf>
    <xf numFmtId="0" fontId="6" fillId="14" borderId="6" xfId="0" applyFont="1" applyFill="1" applyBorder="1"/>
    <xf numFmtId="167" fontId="24" fillId="14" borderId="15" xfId="0" applyNumberFormat="1" applyFont="1" applyFill="1" applyBorder="1" applyAlignment="1">
      <alignment horizontal="right" vertical="top" wrapText="1"/>
    </xf>
    <xf numFmtId="166" fontId="2" fillId="0" borderId="6" xfId="0" applyNumberFormat="1" applyFont="1" applyBorder="1"/>
    <xf numFmtId="166" fontId="15" fillId="0" borderId="8" xfId="0" applyNumberFormat="1" applyFont="1" applyBorder="1"/>
    <xf numFmtId="167" fontId="25" fillId="3" borderId="7" xfId="0" applyNumberFormat="1" applyFont="1" applyFill="1" applyBorder="1" applyAlignment="1">
      <alignment horizontal="right" vertical="top" wrapText="1"/>
    </xf>
    <xf numFmtId="166" fontId="2" fillId="29" borderId="6" xfId="0" applyNumberFormat="1" applyFont="1" applyFill="1" applyBorder="1"/>
    <xf numFmtId="0" fontId="12" fillId="29" borderId="6" xfId="0" applyFont="1" applyFill="1" applyBorder="1"/>
    <xf numFmtId="0" fontId="6" fillId="29" borderId="6" xfId="0" applyFont="1" applyFill="1" applyBorder="1"/>
    <xf numFmtId="167" fontId="24" fillId="29" borderId="15" xfId="0" applyNumberFormat="1" applyFont="1" applyFill="1" applyBorder="1" applyAlignment="1">
      <alignment horizontal="right" vertical="top" wrapText="1"/>
    </xf>
    <xf numFmtId="0" fontId="26" fillId="30" borderId="16" xfId="0" applyFont="1" applyFill="1" applyBorder="1" applyAlignment="1">
      <alignment horizontal="center" vertical="center" wrapText="1"/>
    </xf>
    <xf numFmtId="0" fontId="26" fillId="30" borderId="8" xfId="0" applyFont="1" applyFill="1" applyBorder="1" applyAlignment="1">
      <alignment horizontal="center" vertical="center" wrapText="1"/>
    </xf>
    <xf numFmtId="0" fontId="26" fillId="30" borderId="8" xfId="0" applyFont="1" applyFill="1" applyBorder="1" applyAlignment="1">
      <alignment horizontal="center" vertical="center" wrapText="1"/>
    </xf>
    <xf numFmtId="0" fontId="26" fillId="30" borderId="17" xfId="0" applyFont="1" applyFill="1" applyBorder="1" applyAlignment="1">
      <alignment horizontal="center" vertical="center" wrapText="1"/>
    </xf>
    <xf numFmtId="0" fontId="26" fillId="30" borderId="18" xfId="0" applyFont="1" applyFill="1" applyBorder="1" applyAlignment="1">
      <alignment horizontal="center" vertical="center" wrapText="1"/>
    </xf>
    <xf numFmtId="0" fontId="26" fillId="30" borderId="19" xfId="0" applyFont="1" applyFill="1" applyBorder="1" applyAlignment="1">
      <alignment horizontal="center" vertical="center" wrapText="1"/>
    </xf>
    <xf numFmtId="0" fontId="26" fillId="30" borderId="19" xfId="0" applyFont="1" applyFill="1" applyBorder="1" applyAlignment="1">
      <alignment horizontal="center" vertical="center" wrapText="1"/>
    </xf>
    <xf numFmtId="0" fontId="26" fillId="30" borderId="20" xfId="0" applyFont="1" applyFill="1" applyBorder="1" applyAlignment="1">
      <alignment horizontal="center" vertical="center" wrapText="1"/>
    </xf>
    <xf numFmtId="0" fontId="11" fillId="0" borderId="0" xfId="0" applyFont="1"/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1062813</xdr:colOff>
      <xdr:row>1</xdr:row>
      <xdr:rowOff>181861</xdr:rowOff>
    </xdr:from>
    <xdr:ext cx="863099" cy="295274"/>
    <xdr:pic>
      <xdr:nvPicPr>
        <xdr:cNvPr id="2" name="Imagen 1">
          <a:extLst>
            <a:ext uri="{FF2B5EF4-FFF2-40B4-BE49-F238E27FC236}">
              <a16:creationId xmlns:a16="http://schemas.microsoft.com/office/drawing/2014/main" xmlns="" id="{3F3959B5-334F-4F83-AF12-D4281E8FC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013" y="372361"/>
          <a:ext cx="863099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43"/>
  <sheetViews>
    <sheetView tabSelected="1" zoomScaleNormal="100" workbookViewId="0">
      <selection activeCell="L31" sqref="L31"/>
    </sheetView>
  </sheetViews>
  <sheetFormatPr baseColWidth="10" defaultRowHeight="15" x14ac:dyDescent="0.25"/>
  <cols>
    <col min="1" max="1" width="12.28515625" customWidth="1"/>
    <col min="2" max="2" width="24.5703125" customWidth="1"/>
    <col min="3" max="3" width="14.42578125" customWidth="1"/>
    <col min="4" max="4" width="14.28515625" customWidth="1"/>
    <col min="5" max="5" width="19.5703125" customWidth="1"/>
    <col min="6" max="6" width="23.140625" customWidth="1"/>
    <col min="7" max="7" width="0.28515625" customWidth="1"/>
    <col min="8" max="9" width="11.42578125" hidden="1" customWidth="1"/>
    <col min="10" max="10" width="6.140625" bestFit="1" customWidth="1"/>
  </cols>
  <sheetData>
    <row r="3" spans="1:6" x14ac:dyDescent="0.25">
      <c r="A3" s="347" t="s">
        <v>200</v>
      </c>
      <c r="B3" s="347"/>
      <c r="C3" s="347"/>
      <c r="D3" s="347"/>
      <c r="E3" s="347"/>
      <c r="F3" s="347"/>
    </row>
    <row r="4" spans="1:6" ht="18.75" x14ac:dyDescent="0.3">
      <c r="A4" s="346" t="s">
        <v>199</v>
      </c>
      <c r="B4" s="346"/>
      <c r="C4" s="346"/>
      <c r="D4" s="346"/>
      <c r="E4" s="346"/>
      <c r="F4" s="346"/>
    </row>
    <row r="5" spans="1:6" ht="18.75" x14ac:dyDescent="0.3">
      <c r="A5" s="346" t="s">
        <v>198</v>
      </c>
      <c r="B5" s="346"/>
      <c r="C5" s="346"/>
      <c r="D5" s="346"/>
      <c r="E5" s="346"/>
      <c r="F5" s="346"/>
    </row>
    <row r="6" spans="1:6" ht="18.75" x14ac:dyDescent="0.3">
      <c r="A6" s="344" t="s">
        <v>197</v>
      </c>
      <c r="B6" s="344"/>
      <c r="C6" s="344"/>
      <c r="D6" s="344"/>
      <c r="E6" s="344"/>
      <c r="F6" s="344"/>
    </row>
    <row r="7" spans="1:6" ht="16.5" thickBot="1" x14ac:dyDescent="0.3">
      <c r="A7" s="345"/>
      <c r="B7" s="344"/>
      <c r="C7" s="344"/>
      <c r="D7" s="344"/>
    </row>
    <row r="8" spans="1:6" ht="24" x14ac:dyDescent="0.25">
      <c r="A8" s="343" t="s">
        <v>196</v>
      </c>
      <c r="B8" s="341" t="s">
        <v>195</v>
      </c>
      <c r="C8" s="342" t="s">
        <v>194</v>
      </c>
      <c r="D8" s="342" t="s">
        <v>193</v>
      </c>
      <c r="E8" s="341" t="s">
        <v>192</v>
      </c>
      <c r="F8" s="340" t="s">
        <v>191</v>
      </c>
    </row>
    <row r="9" spans="1:6" x14ac:dyDescent="0.25">
      <c r="A9" s="339"/>
      <c r="B9" s="337"/>
      <c r="C9" s="338"/>
      <c r="D9" s="338"/>
      <c r="E9" s="337"/>
      <c r="F9" s="336"/>
    </row>
    <row r="10" spans="1:6" x14ac:dyDescent="0.25">
      <c r="A10" s="335"/>
      <c r="B10" s="334" t="s">
        <v>190</v>
      </c>
      <c r="C10" s="334"/>
      <c r="D10" s="334"/>
      <c r="E10" s="333"/>
      <c r="F10" s="332">
        <v>0</v>
      </c>
    </row>
    <row r="11" spans="1:6" x14ac:dyDescent="0.25">
      <c r="A11" s="331">
        <v>44081</v>
      </c>
      <c r="B11" s="323" t="s">
        <v>190</v>
      </c>
      <c r="C11" s="65" t="s">
        <v>189</v>
      </c>
      <c r="D11" s="65" t="s">
        <v>188</v>
      </c>
      <c r="E11" s="51" t="s">
        <v>73</v>
      </c>
      <c r="F11" s="330">
        <v>2300</v>
      </c>
    </row>
    <row r="12" spans="1:6" x14ac:dyDescent="0.25">
      <c r="A12" s="320"/>
      <c r="B12" s="250"/>
      <c r="C12" s="251"/>
      <c r="D12" s="251"/>
      <c r="E12" s="319" t="s">
        <v>23</v>
      </c>
      <c r="F12" s="329">
        <f>F11</f>
        <v>2300</v>
      </c>
    </row>
    <row r="13" spans="1:6" x14ac:dyDescent="0.25">
      <c r="A13" s="328"/>
      <c r="B13" s="327" t="s">
        <v>187</v>
      </c>
      <c r="C13" s="326"/>
      <c r="D13" s="326"/>
      <c r="E13" s="325"/>
      <c r="F13" s="324"/>
    </row>
    <row r="14" spans="1:6" x14ac:dyDescent="0.25">
      <c r="A14" s="320">
        <v>46108</v>
      </c>
      <c r="B14" s="323" t="s">
        <v>187</v>
      </c>
      <c r="C14" s="322">
        <v>132338863</v>
      </c>
      <c r="D14" s="322" t="s">
        <v>186</v>
      </c>
      <c r="E14" s="51" t="s">
        <v>185</v>
      </c>
      <c r="F14" s="321">
        <v>41418</v>
      </c>
    </row>
    <row r="15" spans="1:6" x14ac:dyDescent="0.25">
      <c r="A15" s="320"/>
      <c r="B15" s="250"/>
      <c r="C15" s="251"/>
      <c r="D15" s="251"/>
      <c r="E15" s="319" t="s">
        <v>23</v>
      </c>
      <c r="F15" s="318">
        <f>F14</f>
        <v>41418</v>
      </c>
    </row>
    <row r="16" spans="1:6" x14ac:dyDescent="0.25">
      <c r="A16" s="292"/>
      <c r="B16" s="317" t="s">
        <v>182</v>
      </c>
      <c r="C16" s="316"/>
      <c r="D16" s="316"/>
      <c r="E16" s="226"/>
      <c r="F16" s="315"/>
    </row>
    <row r="17" spans="1:6" ht="15" customHeight="1" x14ac:dyDescent="0.25">
      <c r="A17" s="303">
        <v>46087</v>
      </c>
      <c r="B17" s="250" t="s">
        <v>182</v>
      </c>
      <c r="C17" s="251">
        <v>130656037</v>
      </c>
      <c r="D17" s="251" t="s">
        <v>184</v>
      </c>
      <c r="E17" s="313" t="s">
        <v>123</v>
      </c>
      <c r="F17" s="312">
        <v>72019.179999999993</v>
      </c>
    </row>
    <row r="18" spans="1:6" ht="15" customHeight="1" x14ac:dyDescent="0.25">
      <c r="A18" s="303">
        <v>46098</v>
      </c>
      <c r="B18" s="250" t="s">
        <v>182</v>
      </c>
      <c r="C18" s="251">
        <v>130656037</v>
      </c>
      <c r="D18" s="251" t="s">
        <v>183</v>
      </c>
      <c r="E18" s="313" t="s">
        <v>123</v>
      </c>
      <c r="F18" s="314">
        <v>51739.86</v>
      </c>
    </row>
    <row r="19" spans="1:6" ht="15" customHeight="1" x14ac:dyDescent="0.25">
      <c r="A19" s="303">
        <v>46104</v>
      </c>
      <c r="B19" s="250" t="s">
        <v>182</v>
      </c>
      <c r="C19" s="251">
        <v>130656037</v>
      </c>
      <c r="D19" s="251" t="s">
        <v>181</v>
      </c>
      <c r="E19" s="313" t="s">
        <v>123</v>
      </c>
      <c r="F19" s="312">
        <v>68369.539999999994</v>
      </c>
    </row>
    <row r="20" spans="1:6" ht="16.5" customHeight="1" thickBot="1" x14ac:dyDescent="0.3">
      <c r="A20" s="311"/>
      <c r="B20" s="310"/>
      <c r="C20" s="309"/>
      <c r="D20" s="309"/>
      <c r="E20" s="308" t="s">
        <v>23</v>
      </c>
      <c r="F20" s="307">
        <f>SUM(F17:F19)</f>
        <v>192128.58</v>
      </c>
    </row>
    <row r="21" spans="1:6" x14ac:dyDescent="0.25">
      <c r="A21" s="306"/>
      <c r="B21" s="305" t="s">
        <v>180</v>
      </c>
      <c r="C21" s="304"/>
      <c r="D21" s="304"/>
      <c r="E21" s="242"/>
      <c r="F21" s="241"/>
    </row>
    <row r="22" spans="1:6" x14ac:dyDescent="0.25">
      <c r="A22" s="303">
        <v>46111</v>
      </c>
      <c r="B22" s="250" t="s">
        <v>180</v>
      </c>
      <c r="C22" s="251">
        <v>130984239</v>
      </c>
      <c r="D22" s="260">
        <v>32542</v>
      </c>
      <c r="E22" s="250" t="s">
        <v>179</v>
      </c>
      <c r="F22" s="50">
        <v>2535</v>
      </c>
    </row>
    <row r="23" spans="1:6" x14ac:dyDescent="0.25">
      <c r="A23" s="252"/>
      <c r="B23" s="247"/>
      <c r="C23" s="246"/>
      <c r="D23" s="246"/>
      <c r="E23" s="142" t="s">
        <v>23</v>
      </c>
      <c r="F23" s="164">
        <f>SUM(F22)</f>
        <v>2535</v>
      </c>
    </row>
    <row r="24" spans="1:6" x14ac:dyDescent="0.25">
      <c r="A24" s="302"/>
      <c r="B24" s="301" t="s">
        <v>176</v>
      </c>
      <c r="C24" s="300"/>
      <c r="D24" s="300"/>
      <c r="E24" s="262"/>
      <c r="F24" s="261"/>
    </row>
    <row r="25" spans="1:6" x14ac:dyDescent="0.25">
      <c r="A25" s="297">
        <v>46083</v>
      </c>
      <c r="B25" s="177" t="s">
        <v>176</v>
      </c>
      <c r="C25" s="177" t="s">
        <v>175</v>
      </c>
      <c r="D25" s="299" t="s">
        <v>178</v>
      </c>
      <c r="E25" s="230" t="s">
        <v>177</v>
      </c>
      <c r="F25" s="298">
        <v>12650</v>
      </c>
    </row>
    <row r="26" spans="1:6" x14ac:dyDescent="0.25">
      <c r="A26" s="297">
        <v>46084</v>
      </c>
      <c r="B26" s="177" t="s">
        <v>176</v>
      </c>
      <c r="C26" s="177" t="s">
        <v>175</v>
      </c>
      <c r="D26" s="299" t="s">
        <v>174</v>
      </c>
      <c r="E26" s="230" t="s">
        <v>173</v>
      </c>
      <c r="F26" s="298">
        <v>4100</v>
      </c>
    </row>
    <row r="27" spans="1:6" x14ac:dyDescent="0.25">
      <c r="A27" s="297"/>
      <c r="B27" s="296"/>
      <c r="C27" s="295"/>
      <c r="D27" s="295"/>
      <c r="E27" s="142" t="s">
        <v>23</v>
      </c>
      <c r="F27" s="164">
        <f>+F25+F26</f>
        <v>16750</v>
      </c>
    </row>
    <row r="28" spans="1:6" ht="15.75" x14ac:dyDescent="0.25">
      <c r="A28" s="294"/>
      <c r="B28" s="31" t="s">
        <v>172</v>
      </c>
      <c r="C28" s="30"/>
      <c r="D28" s="30"/>
      <c r="E28" s="29"/>
      <c r="F28" s="28"/>
    </row>
    <row r="29" spans="1:6" x14ac:dyDescent="0.25">
      <c r="A29" s="293">
        <v>46098</v>
      </c>
      <c r="B29" s="27" t="s">
        <v>172</v>
      </c>
      <c r="C29" s="27">
        <v>101199725</v>
      </c>
      <c r="D29" s="133" t="s">
        <v>171</v>
      </c>
      <c r="E29" s="26" t="s">
        <v>170</v>
      </c>
      <c r="F29" s="71">
        <f>399999.99-100000</f>
        <v>299999.99</v>
      </c>
    </row>
    <row r="30" spans="1:6" ht="15.75" x14ac:dyDescent="0.25">
      <c r="A30" s="248"/>
      <c r="B30" s="247"/>
      <c r="C30" s="246"/>
      <c r="D30" s="246"/>
      <c r="E30" s="142" t="s">
        <v>23</v>
      </c>
      <c r="F30" s="21">
        <f>F29</f>
        <v>299999.99</v>
      </c>
    </row>
    <row r="31" spans="1:6" x14ac:dyDescent="0.25">
      <c r="A31" s="292"/>
      <c r="B31" s="291" t="s">
        <v>169</v>
      </c>
      <c r="C31" s="290"/>
      <c r="D31" s="290"/>
      <c r="E31" s="289"/>
      <c r="F31" s="288"/>
    </row>
    <row r="32" spans="1:6" x14ac:dyDescent="0.25">
      <c r="A32" s="252">
        <v>46111</v>
      </c>
      <c r="B32" s="259" t="s">
        <v>169</v>
      </c>
      <c r="C32" s="260">
        <v>101070587</v>
      </c>
      <c r="D32" s="260" t="s">
        <v>168</v>
      </c>
      <c r="E32" s="259" t="s">
        <v>167</v>
      </c>
      <c r="F32" s="258">
        <v>133300.57999999999</v>
      </c>
    </row>
    <row r="33" spans="1:6" ht="15.75" x14ac:dyDescent="0.25">
      <c r="A33" s="248"/>
      <c r="B33" s="247"/>
      <c r="C33" s="246"/>
      <c r="D33" s="246"/>
      <c r="E33" s="142" t="s">
        <v>23</v>
      </c>
      <c r="F33" s="21">
        <f>F32</f>
        <v>133300.57999999999</v>
      </c>
    </row>
    <row r="34" spans="1:6" x14ac:dyDescent="0.25">
      <c r="A34" s="287"/>
      <c r="B34" s="286" t="s">
        <v>166</v>
      </c>
      <c r="C34" s="285"/>
      <c r="D34" s="285"/>
      <c r="E34" s="284"/>
      <c r="F34" s="283"/>
    </row>
    <row r="35" spans="1:6" x14ac:dyDescent="0.25">
      <c r="A35" s="252">
        <v>46085</v>
      </c>
      <c r="B35" s="259" t="s">
        <v>166</v>
      </c>
      <c r="C35" s="260">
        <v>131354238</v>
      </c>
      <c r="D35" s="260" t="s">
        <v>165</v>
      </c>
      <c r="E35" s="250" t="s">
        <v>164</v>
      </c>
      <c r="F35" s="240">
        <f>1243368.4-414456.13</f>
        <v>828912.2699999999</v>
      </c>
    </row>
    <row r="36" spans="1:6" ht="15.75" x14ac:dyDescent="0.25">
      <c r="A36" s="248"/>
      <c r="B36" s="247"/>
      <c r="C36" s="246"/>
      <c r="D36" s="246"/>
      <c r="E36" s="142" t="s">
        <v>23</v>
      </c>
      <c r="F36" s="21">
        <f>SUM(F35:F35)</f>
        <v>828912.2699999999</v>
      </c>
    </row>
    <row r="37" spans="1:6" x14ac:dyDescent="0.25">
      <c r="A37" s="282"/>
      <c r="B37" s="281" t="s">
        <v>163</v>
      </c>
      <c r="C37" s="280"/>
      <c r="D37" s="280"/>
      <c r="E37" s="279"/>
      <c r="F37" s="278"/>
    </row>
    <row r="38" spans="1:6" x14ac:dyDescent="0.25">
      <c r="A38" s="252">
        <v>43861</v>
      </c>
      <c r="B38" s="250" t="s">
        <v>163</v>
      </c>
      <c r="C38" s="251" t="s">
        <v>36</v>
      </c>
      <c r="D38" s="251" t="s">
        <v>36</v>
      </c>
      <c r="E38" s="250" t="s">
        <v>162</v>
      </c>
      <c r="F38" s="277">
        <v>27356.25</v>
      </c>
    </row>
    <row r="39" spans="1:6" x14ac:dyDescent="0.25">
      <c r="A39" s="252">
        <v>43921</v>
      </c>
      <c r="B39" s="250" t="s">
        <v>163</v>
      </c>
      <c r="C39" s="251" t="s">
        <v>36</v>
      </c>
      <c r="D39" s="251" t="s">
        <v>36</v>
      </c>
      <c r="E39" s="250" t="s">
        <v>162</v>
      </c>
      <c r="F39" s="277">
        <v>25788</v>
      </c>
    </row>
    <row r="40" spans="1:6" x14ac:dyDescent="0.25">
      <c r="A40" s="252">
        <v>43951</v>
      </c>
      <c r="B40" s="250" t="s">
        <v>163</v>
      </c>
      <c r="C40" s="251" t="s">
        <v>36</v>
      </c>
      <c r="D40" s="251" t="s">
        <v>36</v>
      </c>
      <c r="E40" s="250" t="s">
        <v>162</v>
      </c>
      <c r="F40" s="277">
        <v>8977</v>
      </c>
    </row>
    <row r="41" spans="1:6" ht="15.75" x14ac:dyDescent="0.25">
      <c r="A41" s="248"/>
      <c r="B41" s="247"/>
      <c r="C41" s="246"/>
      <c r="D41" s="246"/>
      <c r="E41" s="142" t="s">
        <v>23</v>
      </c>
      <c r="F41" s="21">
        <f>F38+F39+F40</f>
        <v>62121.25</v>
      </c>
    </row>
    <row r="42" spans="1:6" x14ac:dyDescent="0.25">
      <c r="A42" s="276"/>
      <c r="B42" s="275" t="s">
        <v>161</v>
      </c>
      <c r="C42" s="274"/>
      <c r="D42" s="274"/>
      <c r="E42" s="273"/>
      <c r="F42" s="272"/>
    </row>
    <row r="43" spans="1:6" x14ac:dyDescent="0.25">
      <c r="A43" s="252">
        <v>46112</v>
      </c>
      <c r="B43" s="259" t="s">
        <v>161</v>
      </c>
      <c r="C43" s="260">
        <v>130732035</v>
      </c>
      <c r="D43" s="260" t="s">
        <v>160</v>
      </c>
      <c r="E43" s="259" t="s">
        <v>159</v>
      </c>
      <c r="F43" s="271">
        <v>147077</v>
      </c>
    </row>
    <row r="44" spans="1:6" x14ac:dyDescent="0.25">
      <c r="A44" s="248"/>
      <c r="B44" s="247"/>
      <c r="C44" s="246"/>
      <c r="D44" s="246"/>
      <c r="E44" s="142" t="s">
        <v>23</v>
      </c>
      <c r="F44" s="197">
        <f>SUM(F43:F43)</f>
        <v>147077</v>
      </c>
    </row>
    <row r="45" spans="1:6" x14ac:dyDescent="0.25">
      <c r="A45" s="270"/>
      <c r="B45" s="269" t="s">
        <v>156</v>
      </c>
      <c r="C45" s="268"/>
      <c r="D45" s="268"/>
      <c r="E45" s="267"/>
      <c r="F45" s="266"/>
    </row>
    <row r="46" spans="1:6" x14ac:dyDescent="0.25">
      <c r="A46" s="252">
        <v>43159</v>
      </c>
      <c r="B46" s="259" t="s">
        <v>156</v>
      </c>
      <c r="C46" s="260">
        <v>109000092</v>
      </c>
      <c r="D46" s="260">
        <v>11500027846</v>
      </c>
      <c r="E46" s="259" t="s">
        <v>157</v>
      </c>
      <c r="F46" s="258">
        <v>4480</v>
      </c>
    </row>
    <row r="47" spans="1:6" x14ac:dyDescent="0.25">
      <c r="A47" s="252">
        <v>43160</v>
      </c>
      <c r="B47" s="259" t="s">
        <v>156</v>
      </c>
      <c r="C47" s="260">
        <v>109000092</v>
      </c>
      <c r="D47" s="260">
        <v>11500027860</v>
      </c>
      <c r="E47" s="259" t="s">
        <v>158</v>
      </c>
      <c r="F47" s="258">
        <v>1524</v>
      </c>
    </row>
    <row r="48" spans="1:6" x14ac:dyDescent="0.25">
      <c r="A48" s="252">
        <v>43339</v>
      </c>
      <c r="B48" s="259" t="s">
        <v>156</v>
      </c>
      <c r="C48" s="260">
        <v>109000092</v>
      </c>
      <c r="D48" s="260">
        <v>11500012858</v>
      </c>
      <c r="E48" s="259" t="s">
        <v>49</v>
      </c>
      <c r="F48" s="258">
        <v>830</v>
      </c>
    </row>
    <row r="49" spans="1:6" x14ac:dyDescent="0.25">
      <c r="A49" s="252">
        <v>43356</v>
      </c>
      <c r="B49" s="259" t="s">
        <v>156</v>
      </c>
      <c r="C49" s="260">
        <v>109000092</v>
      </c>
      <c r="D49" s="260">
        <v>11500012868</v>
      </c>
      <c r="E49" s="259" t="s">
        <v>157</v>
      </c>
      <c r="F49" s="258">
        <v>1120</v>
      </c>
    </row>
    <row r="50" spans="1:6" x14ac:dyDescent="0.25">
      <c r="A50" s="252">
        <v>43473</v>
      </c>
      <c r="B50" s="259" t="s">
        <v>156</v>
      </c>
      <c r="C50" s="260">
        <v>109000092</v>
      </c>
      <c r="D50" s="260" t="s">
        <v>155</v>
      </c>
      <c r="E50" s="259" t="s">
        <v>49</v>
      </c>
      <c r="F50" s="258">
        <v>1280</v>
      </c>
    </row>
    <row r="51" spans="1:6" ht="15.75" x14ac:dyDescent="0.25">
      <c r="A51" s="248"/>
      <c r="B51" s="247"/>
      <c r="C51" s="246"/>
      <c r="D51" s="246"/>
      <c r="E51" s="142" t="s">
        <v>23</v>
      </c>
      <c r="F51" s="21">
        <f>F46+F47+F48+F49+F50</f>
        <v>9234</v>
      </c>
    </row>
    <row r="52" spans="1:6" x14ac:dyDescent="0.25">
      <c r="A52" s="265"/>
      <c r="B52" s="264" t="s">
        <v>154</v>
      </c>
      <c r="C52" s="263"/>
      <c r="D52" s="263"/>
      <c r="E52" s="262"/>
      <c r="F52" s="261"/>
    </row>
    <row r="53" spans="1:6" x14ac:dyDescent="0.25">
      <c r="A53" s="252">
        <v>41586</v>
      </c>
      <c r="B53" s="259" t="s">
        <v>154</v>
      </c>
      <c r="C53" s="260" t="s">
        <v>153</v>
      </c>
      <c r="D53" s="260">
        <v>11500000335</v>
      </c>
      <c r="E53" s="259" t="s">
        <v>152</v>
      </c>
      <c r="F53" s="258">
        <v>8000</v>
      </c>
    </row>
    <row r="54" spans="1:6" x14ac:dyDescent="0.25">
      <c r="A54" s="248"/>
      <c r="B54" s="247"/>
      <c r="C54" s="246"/>
      <c r="D54" s="246"/>
      <c r="E54" s="142" t="s">
        <v>23</v>
      </c>
      <c r="F54" s="197">
        <f>F53</f>
        <v>8000</v>
      </c>
    </row>
    <row r="55" spans="1:6" x14ac:dyDescent="0.25">
      <c r="A55" s="265"/>
      <c r="B55" s="264" t="s">
        <v>151</v>
      </c>
      <c r="C55" s="263"/>
      <c r="D55" s="263"/>
      <c r="E55" s="262"/>
      <c r="F55" s="261"/>
    </row>
    <row r="56" spans="1:6" x14ac:dyDescent="0.25">
      <c r="A56" s="252">
        <v>45597</v>
      </c>
      <c r="B56" s="259" t="s">
        <v>151</v>
      </c>
      <c r="C56" s="260">
        <v>131037208</v>
      </c>
      <c r="D56" s="260" t="s">
        <v>150</v>
      </c>
      <c r="E56" s="259" t="s">
        <v>149</v>
      </c>
      <c r="F56" s="258">
        <v>135582</v>
      </c>
    </row>
    <row r="57" spans="1:6" x14ac:dyDescent="0.25">
      <c r="A57" s="248"/>
      <c r="B57" s="247"/>
      <c r="C57" s="246"/>
      <c r="D57" s="246"/>
      <c r="E57" s="142" t="s">
        <v>23</v>
      </c>
      <c r="F57" s="197">
        <f>F56</f>
        <v>135582</v>
      </c>
    </row>
    <row r="58" spans="1:6" x14ac:dyDescent="0.25">
      <c r="A58" s="257"/>
      <c r="B58" s="256" t="s">
        <v>148</v>
      </c>
      <c r="C58" s="255"/>
      <c r="D58" s="255"/>
      <c r="E58" s="254"/>
      <c r="F58" s="253"/>
    </row>
    <row r="59" spans="1:6" x14ac:dyDescent="0.25">
      <c r="A59" s="252">
        <v>46097</v>
      </c>
      <c r="B59" s="250" t="s">
        <v>148</v>
      </c>
      <c r="C59" s="251">
        <v>131608116</v>
      </c>
      <c r="D59" s="251" t="s">
        <v>147</v>
      </c>
      <c r="E59" s="250" t="s">
        <v>146</v>
      </c>
      <c r="F59" s="249">
        <v>10856</v>
      </c>
    </row>
    <row r="60" spans="1:6" x14ac:dyDescent="0.25">
      <c r="A60" s="248"/>
      <c r="B60" s="247"/>
      <c r="C60" s="246"/>
      <c r="D60" s="246"/>
      <c r="E60" s="142" t="s">
        <v>23</v>
      </c>
      <c r="F60" s="197">
        <f>F59</f>
        <v>10856</v>
      </c>
    </row>
    <row r="61" spans="1:6" x14ac:dyDescent="0.25">
      <c r="A61" s="245"/>
      <c r="B61" s="244" t="s">
        <v>144</v>
      </c>
      <c r="C61" s="243"/>
      <c r="D61" s="243"/>
      <c r="E61" s="242"/>
      <c r="F61" s="241"/>
    </row>
    <row r="62" spans="1:6" x14ac:dyDescent="0.25">
      <c r="A62" s="80">
        <v>42313</v>
      </c>
      <c r="B62" s="73" t="s">
        <v>144</v>
      </c>
      <c r="C62" s="73">
        <v>130718091</v>
      </c>
      <c r="D62" s="43">
        <v>21500000299</v>
      </c>
      <c r="E62" s="224" t="s">
        <v>30</v>
      </c>
      <c r="F62" s="240">
        <v>4720</v>
      </c>
    </row>
    <row r="63" spans="1:6" x14ac:dyDescent="0.25">
      <c r="A63" s="80">
        <v>42481</v>
      </c>
      <c r="B63" s="73" t="s">
        <v>144</v>
      </c>
      <c r="C63" s="73">
        <v>130718091</v>
      </c>
      <c r="D63" s="43">
        <v>20100009475</v>
      </c>
      <c r="E63" s="224" t="s">
        <v>145</v>
      </c>
      <c r="F63" s="240">
        <v>5900</v>
      </c>
    </row>
    <row r="64" spans="1:6" x14ac:dyDescent="0.25">
      <c r="A64" s="80">
        <v>42556</v>
      </c>
      <c r="B64" s="73" t="s">
        <v>144</v>
      </c>
      <c r="C64" s="73">
        <v>130718091</v>
      </c>
      <c r="D64" s="43">
        <v>20100010199</v>
      </c>
      <c r="E64" s="224" t="s">
        <v>30</v>
      </c>
      <c r="F64" s="240">
        <v>13452</v>
      </c>
    </row>
    <row r="65" spans="1:6" x14ac:dyDescent="0.25">
      <c r="A65" s="80">
        <v>42612</v>
      </c>
      <c r="B65" s="73" t="s">
        <v>144</v>
      </c>
      <c r="C65" s="73">
        <v>130718091</v>
      </c>
      <c r="D65" s="43">
        <v>21500000363</v>
      </c>
      <c r="E65" s="224" t="s">
        <v>30</v>
      </c>
      <c r="F65" s="240">
        <v>13216</v>
      </c>
    </row>
    <row r="66" spans="1:6" x14ac:dyDescent="0.25">
      <c r="A66" s="80">
        <v>42746</v>
      </c>
      <c r="B66" s="73" t="s">
        <v>144</v>
      </c>
      <c r="C66" s="73">
        <v>130718091</v>
      </c>
      <c r="D66" s="43">
        <v>20100011861</v>
      </c>
      <c r="E66" s="224" t="s">
        <v>30</v>
      </c>
      <c r="F66" s="240">
        <v>6372</v>
      </c>
    </row>
    <row r="67" spans="1:6" x14ac:dyDescent="0.25">
      <c r="A67" s="80"/>
      <c r="B67" s="23"/>
      <c r="C67" s="33"/>
      <c r="D67" s="33"/>
      <c r="E67" s="142" t="s">
        <v>23</v>
      </c>
      <c r="F67" s="197">
        <f>F62+F63+F64+F65+F66</f>
        <v>43660</v>
      </c>
    </row>
    <row r="68" spans="1:6" ht="18.75" customHeight="1" x14ac:dyDescent="0.25">
      <c r="A68" s="180"/>
      <c r="B68" s="239" t="s">
        <v>143</v>
      </c>
      <c r="C68" s="238"/>
      <c r="D68" s="238"/>
      <c r="E68" s="237"/>
      <c r="F68" s="236"/>
    </row>
    <row r="69" spans="1:6" ht="16.5" customHeight="1" x14ac:dyDescent="0.25">
      <c r="A69" s="80">
        <v>46073</v>
      </c>
      <c r="B69" s="209" t="s">
        <v>142</v>
      </c>
      <c r="C69" s="209">
        <v>131117791</v>
      </c>
      <c r="D69" s="209" t="s">
        <v>141</v>
      </c>
      <c r="E69" s="26" t="s">
        <v>140</v>
      </c>
      <c r="F69" s="235">
        <v>58400</v>
      </c>
    </row>
    <row r="70" spans="1:6" x14ac:dyDescent="0.25">
      <c r="A70" s="80"/>
      <c r="B70" s="190"/>
      <c r="C70" s="189"/>
      <c r="D70" s="189"/>
      <c r="E70" s="142" t="s">
        <v>23</v>
      </c>
      <c r="F70" s="216">
        <f>F69</f>
        <v>58400</v>
      </c>
    </row>
    <row r="71" spans="1:6" x14ac:dyDescent="0.25">
      <c r="A71" s="90"/>
      <c r="B71" s="234" t="s">
        <v>139</v>
      </c>
      <c r="C71" s="233"/>
      <c r="D71" s="233"/>
      <c r="E71" s="232"/>
      <c r="F71" s="231"/>
    </row>
    <row r="72" spans="1:6" x14ac:dyDescent="0.25">
      <c r="A72" s="80">
        <v>46083</v>
      </c>
      <c r="B72" s="73" t="s">
        <v>139</v>
      </c>
      <c r="C72" s="73">
        <v>132164148</v>
      </c>
      <c r="D72" s="73" t="s">
        <v>138</v>
      </c>
      <c r="E72" s="230" t="s">
        <v>137</v>
      </c>
      <c r="F72" s="50">
        <f>359219.53-179609.76</f>
        <v>179609.77000000002</v>
      </c>
    </row>
    <row r="73" spans="1:6" x14ac:dyDescent="0.25">
      <c r="A73" s="80"/>
      <c r="B73" s="190"/>
      <c r="C73" s="189"/>
      <c r="D73" s="189"/>
      <c r="E73" s="142" t="s">
        <v>23</v>
      </c>
      <c r="F73" s="216">
        <f>F72</f>
        <v>179609.77000000002</v>
      </c>
    </row>
    <row r="74" spans="1:6" x14ac:dyDescent="0.25">
      <c r="A74" s="229"/>
      <c r="B74" s="228" t="s">
        <v>136</v>
      </c>
      <c r="C74" s="227"/>
      <c r="D74" s="227"/>
      <c r="E74" s="226"/>
      <c r="F74" s="225"/>
    </row>
    <row r="75" spans="1:6" x14ac:dyDescent="0.25">
      <c r="A75" s="210">
        <v>46094</v>
      </c>
      <c r="B75" s="73" t="s">
        <v>136</v>
      </c>
      <c r="C75" s="73">
        <v>131936318</v>
      </c>
      <c r="D75" s="73" t="s">
        <v>135</v>
      </c>
      <c r="E75" s="224" t="s">
        <v>134</v>
      </c>
      <c r="F75" s="207">
        <v>17346</v>
      </c>
    </row>
    <row r="76" spans="1:6" ht="15.75" x14ac:dyDescent="0.25">
      <c r="A76" s="206"/>
      <c r="B76" s="190"/>
      <c r="C76" s="189"/>
      <c r="D76" s="189"/>
      <c r="E76" s="22" t="s">
        <v>23</v>
      </c>
      <c r="F76" s="223">
        <f>F75</f>
        <v>17346</v>
      </c>
    </row>
    <row r="77" spans="1:6" x14ac:dyDescent="0.25">
      <c r="A77" s="222"/>
      <c r="B77" s="221" t="s">
        <v>133</v>
      </c>
      <c r="C77" s="220"/>
      <c r="D77" s="220"/>
      <c r="E77" s="219"/>
      <c r="F77" s="218"/>
    </row>
    <row r="78" spans="1:6" x14ac:dyDescent="0.25">
      <c r="A78" s="80">
        <v>45000</v>
      </c>
      <c r="B78" s="27" t="s">
        <v>133</v>
      </c>
      <c r="C78" s="27">
        <v>131772579</v>
      </c>
      <c r="D78" s="43" t="s">
        <v>132</v>
      </c>
      <c r="E78" s="217" t="s">
        <v>101</v>
      </c>
      <c r="F78" s="216">
        <v>47790</v>
      </c>
    </row>
    <row r="79" spans="1:6" ht="15.75" x14ac:dyDescent="0.25">
      <c r="A79" s="80"/>
      <c r="B79" s="190"/>
      <c r="C79" s="189"/>
      <c r="D79" s="189"/>
      <c r="E79" s="22" t="s">
        <v>23</v>
      </c>
      <c r="F79" s="205">
        <f>F78</f>
        <v>47790</v>
      </c>
    </row>
    <row r="80" spans="1:6" x14ac:dyDescent="0.25">
      <c r="A80" s="215"/>
      <c r="B80" s="214" t="s">
        <v>131</v>
      </c>
      <c r="C80" s="213"/>
      <c r="D80" s="213"/>
      <c r="E80" s="212"/>
      <c r="F80" s="211"/>
    </row>
    <row r="81" spans="1:6" x14ac:dyDescent="0.25">
      <c r="A81" s="210">
        <v>43856</v>
      </c>
      <c r="B81" s="209" t="s">
        <v>131</v>
      </c>
      <c r="C81" s="209">
        <v>131041655</v>
      </c>
      <c r="D81" s="209" t="s">
        <v>36</v>
      </c>
      <c r="E81" s="208" t="s">
        <v>130</v>
      </c>
      <c r="F81" s="207">
        <v>2366</v>
      </c>
    </row>
    <row r="82" spans="1:6" ht="15.75" x14ac:dyDescent="0.25">
      <c r="A82" s="206"/>
      <c r="B82" s="190"/>
      <c r="C82" s="189"/>
      <c r="D82" s="189"/>
      <c r="E82" s="22" t="s">
        <v>23</v>
      </c>
      <c r="F82" s="205">
        <f>F81</f>
        <v>2366</v>
      </c>
    </row>
    <row r="83" spans="1:6" x14ac:dyDescent="0.25">
      <c r="A83" s="204"/>
      <c r="B83" s="203" t="s">
        <v>129</v>
      </c>
      <c r="C83" s="202"/>
      <c r="D83" s="202"/>
      <c r="E83" s="201"/>
      <c r="F83" s="200"/>
    </row>
    <row r="84" spans="1:6" x14ac:dyDescent="0.25">
      <c r="A84" s="80">
        <v>46101</v>
      </c>
      <c r="B84" s="27" t="s">
        <v>128</v>
      </c>
      <c r="C84" s="27">
        <v>130646449</v>
      </c>
      <c r="D84" s="27" t="s">
        <v>127</v>
      </c>
      <c r="E84" s="26" t="s">
        <v>49</v>
      </c>
      <c r="F84" s="199">
        <v>3819.3</v>
      </c>
    </row>
    <row r="85" spans="1:6" x14ac:dyDescent="0.25">
      <c r="A85" s="80"/>
      <c r="B85" s="190"/>
      <c r="C85" s="189"/>
      <c r="D85" s="189"/>
      <c r="E85" s="142" t="s">
        <v>23</v>
      </c>
      <c r="F85" s="164">
        <f>SUM(F84:F84)</f>
        <v>3819.3</v>
      </c>
    </row>
    <row r="86" spans="1:6" x14ac:dyDescent="0.25">
      <c r="A86" s="163"/>
      <c r="B86" s="162" t="s">
        <v>126</v>
      </c>
      <c r="C86" s="161"/>
      <c r="D86" s="161"/>
      <c r="E86" s="160"/>
      <c r="F86" s="198"/>
    </row>
    <row r="87" spans="1:6" x14ac:dyDescent="0.25">
      <c r="A87" s="80">
        <v>46053</v>
      </c>
      <c r="B87" s="33" t="s">
        <v>125</v>
      </c>
      <c r="C87" s="33">
        <v>131150411</v>
      </c>
      <c r="D87" s="43" t="s">
        <v>124</v>
      </c>
      <c r="E87" s="142" t="s">
        <v>123</v>
      </c>
      <c r="F87" s="197">
        <v>50872</v>
      </c>
    </row>
    <row r="88" spans="1:6" x14ac:dyDescent="0.25">
      <c r="A88" s="80"/>
      <c r="B88" s="23"/>
      <c r="C88" s="33"/>
      <c r="D88" s="33"/>
      <c r="E88" s="142" t="s">
        <v>23</v>
      </c>
      <c r="F88" s="197">
        <f>F87</f>
        <v>50872</v>
      </c>
    </row>
    <row r="89" spans="1:6" x14ac:dyDescent="0.25">
      <c r="A89" s="163"/>
      <c r="B89" s="162" t="s">
        <v>122</v>
      </c>
      <c r="C89" s="161"/>
      <c r="D89" s="161"/>
      <c r="E89" s="160"/>
      <c r="F89" s="198"/>
    </row>
    <row r="90" spans="1:6" x14ac:dyDescent="0.25">
      <c r="A90" s="80">
        <v>45644</v>
      </c>
      <c r="B90" s="33" t="s">
        <v>122</v>
      </c>
      <c r="C90" s="33">
        <v>132887727</v>
      </c>
      <c r="D90" s="43" t="s">
        <v>121</v>
      </c>
      <c r="E90" s="142" t="s">
        <v>120</v>
      </c>
      <c r="F90" s="197">
        <f>649547.52-324773.76</f>
        <v>324773.76000000001</v>
      </c>
    </row>
    <row r="91" spans="1:6" x14ac:dyDescent="0.25">
      <c r="A91" s="80"/>
      <c r="B91" s="23"/>
      <c r="C91" s="33"/>
      <c r="D91" s="33"/>
      <c r="E91" s="142" t="s">
        <v>23</v>
      </c>
      <c r="F91" s="197">
        <f>F90</f>
        <v>324773.76000000001</v>
      </c>
    </row>
    <row r="92" spans="1:6" x14ac:dyDescent="0.25">
      <c r="A92" s="196"/>
      <c r="B92" s="195" t="s">
        <v>118</v>
      </c>
      <c r="C92" s="194"/>
      <c r="D92" s="194"/>
      <c r="E92" s="193" t="s">
        <v>119</v>
      </c>
      <c r="F92" s="192"/>
    </row>
    <row r="93" spans="1:6" x14ac:dyDescent="0.25">
      <c r="A93" s="80">
        <v>46111</v>
      </c>
      <c r="B93" s="27" t="s">
        <v>118</v>
      </c>
      <c r="C93" s="27">
        <v>132645431</v>
      </c>
      <c r="D93" s="27" t="s">
        <v>117</v>
      </c>
      <c r="E93" s="26" t="s">
        <v>116</v>
      </c>
      <c r="F93" s="191">
        <v>111000.24</v>
      </c>
    </row>
    <row r="94" spans="1:6" ht="15.75" x14ac:dyDescent="0.25">
      <c r="A94" s="80"/>
      <c r="B94" s="190"/>
      <c r="C94" s="189"/>
      <c r="D94" s="189"/>
      <c r="E94" s="148" t="s">
        <v>23</v>
      </c>
      <c r="F94" s="21">
        <f>F93</f>
        <v>111000.24</v>
      </c>
    </row>
    <row r="95" spans="1:6" x14ac:dyDescent="0.25">
      <c r="A95" s="158"/>
      <c r="B95" s="188" t="s">
        <v>112</v>
      </c>
      <c r="C95" s="187"/>
      <c r="D95" s="187"/>
      <c r="E95" s="186"/>
      <c r="F95" s="185"/>
    </row>
    <row r="96" spans="1:6" x14ac:dyDescent="0.25">
      <c r="A96" s="80">
        <v>43746</v>
      </c>
      <c r="B96" s="27" t="s">
        <v>112</v>
      </c>
      <c r="C96" s="184" t="s">
        <v>111</v>
      </c>
      <c r="D96" s="43" t="s">
        <v>115</v>
      </c>
      <c r="E96" s="26" t="s">
        <v>101</v>
      </c>
      <c r="F96" s="34">
        <v>26666.94</v>
      </c>
    </row>
    <row r="97" spans="1:6" x14ac:dyDescent="0.25">
      <c r="A97" s="80">
        <v>43777</v>
      </c>
      <c r="B97" s="27" t="s">
        <v>112</v>
      </c>
      <c r="C97" s="184" t="s">
        <v>111</v>
      </c>
      <c r="D97" s="43" t="s">
        <v>114</v>
      </c>
      <c r="E97" s="26" t="s">
        <v>101</v>
      </c>
      <c r="F97" s="34">
        <v>17464</v>
      </c>
    </row>
    <row r="98" spans="1:6" x14ac:dyDescent="0.25">
      <c r="A98" s="80">
        <v>43809</v>
      </c>
      <c r="B98" s="27" t="s">
        <v>112</v>
      </c>
      <c r="C98" s="184" t="s">
        <v>111</v>
      </c>
      <c r="D98" s="43" t="s">
        <v>113</v>
      </c>
      <c r="E98" s="26" t="s">
        <v>101</v>
      </c>
      <c r="F98" s="34">
        <v>18496.150000000001</v>
      </c>
    </row>
    <row r="99" spans="1:6" x14ac:dyDescent="0.25">
      <c r="A99" s="80">
        <v>43871</v>
      </c>
      <c r="B99" s="27" t="s">
        <v>112</v>
      </c>
      <c r="C99" s="184" t="s">
        <v>111</v>
      </c>
      <c r="D99" s="43" t="s">
        <v>110</v>
      </c>
      <c r="E99" s="26" t="s">
        <v>101</v>
      </c>
      <c r="F99" s="34">
        <v>141092.6</v>
      </c>
    </row>
    <row r="100" spans="1:6" ht="15.75" x14ac:dyDescent="0.25">
      <c r="A100" s="80"/>
      <c r="B100" s="23"/>
      <c r="C100" s="33"/>
      <c r="D100" s="33"/>
      <c r="E100" s="181" t="s">
        <v>23</v>
      </c>
      <c r="F100" s="21">
        <f>F96+F97+F98+F99</f>
        <v>203719.69</v>
      </c>
    </row>
    <row r="101" spans="1:6" ht="15.75" x14ac:dyDescent="0.25">
      <c r="A101" s="103"/>
      <c r="B101" s="102" t="s">
        <v>108</v>
      </c>
      <c r="C101" s="101"/>
      <c r="D101" s="101"/>
      <c r="E101" s="183"/>
      <c r="F101" s="182"/>
    </row>
    <row r="102" spans="1:6" x14ac:dyDescent="0.25">
      <c r="A102" s="80">
        <v>46078</v>
      </c>
      <c r="B102" s="27" t="s">
        <v>108</v>
      </c>
      <c r="C102" s="27">
        <v>130778787</v>
      </c>
      <c r="D102" s="27" t="s">
        <v>109</v>
      </c>
      <c r="E102" s="177" t="s">
        <v>106</v>
      </c>
      <c r="F102" s="25">
        <v>24552.959999999999</v>
      </c>
    </row>
    <row r="103" spans="1:6" x14ac:dyDescent="0.25">
      <c r="A103" s="80">
        <v>46087</v>
      </c>
      <c r="B103" s="27" t="s">
        <v>108</v>
      </c>
      <c r="C103" s="27">
        <v>130778787</v>
      </c>
      <c r="D103" s="27" t="s">
        <v>107</v>
      </c>
      <c r="E103" s="177" t="s">
        <v>106</v>
      </c>
      <c r="F103" s="25">
        <v>10019.84</v>
      </c>
    </row>
    <row r="104" spans="1:6" ht="15.75" x14ac:dyDescent="0.25">
      <c r="A104" s="80"/>
      <c r="B104" s="23"/>
      <c r="C104" s="33"/>
      <c r="D104" s="33"/>
      <c r="E104" s="181" t="s">
        <v>23</v>
      </c>
      <c r="F104" s="21">
        <f>F102+F103</f>
        <v>34572.800000000003</v>
      </c>
    </row>
    <row r="105" spans="1:6" x14ac:dyDescent="0.25">
      <c r="A105" s="180"/>
      <c r="B105" s="69" t="s">
        <v>105</v>
      </c>
      <c r="C105" s="68"/>
      <c r="D105" s="68"/>
      <c r="E105" s="179"/>
      <c r="F105" s="178"/>
    </row>
    <row r="106" spans="1:6" x14ac:dyDescent="0.25">
      <c r="A106" s="80">
        <v>41733</v>
      </c>
      <c r="B106" s="27" t="s">
        <v>105</v>
      </c>
      <c r="C106" s="27">
        <v>109000556</v>
      </c>
      <c r="D106" s="43">
        <v>11500001927</v>
      </c>
      <c r="E106" s="177" t="s">
        <v>104</v>
      </c>
      <c r="F106" s="176">
        <v>15214</v>
      </c>
    </row>
    <row r="107" spans="1:6" x14ac:dyDescent="0.25">
      <c r="A107" s="80">
        <v>41733</v>
      </c>
      <c r="B107" s="27" t="s">
        <v>105</v>
      </c>
      <c r="C107" s="27">
        <v>109000556</v>
      </c>
      <c r="D107" s="43">
        <v>11500001928</v>
      </c>
      <c r="E107" s="177" t="s">
        <v>104</v>
      </c>
      <c r="F107" s="176">
        <v>22840</v>
      </c>
    </row>
    <row r="108" spans="1:6" x14ac:dyDescent="0.25">
      <c r="A108" s="80">
        <v>41733</v>
      </c>
      <c r="B108" s="27" t="s">
        <v>105</v>
      </c>
      <c r="C108" s="27">
        <v>109000556</v>
      </c>
      <c r="D108" s="43">
        <v>11500001929</v>
      </c>
      <c r="E108" s="177" t="s">
        <v>104</v>
      </c>
      <c r="F108" s="176">
        <v>1565</v>
      </c>
    </row>
    <row r="109" spans="1:6" x14ac:dyDescent="0.25">
      <c r="A109" s="80">
        <v>41740</v>
      </c>
      <c r="B109" s="27" t="s">
        <v>105</v>
      </c>
      <c r="C109" s="27">
        <v>109000556</v>
      </c>
      <c r="D109" s="43">
        <v>11500001930</v>
      </c>
      <c r="E109" s="177" t="s">
        <v>104</v>
      </c>
      <c r="F109" s="176">
        <v>15754</v>
      </c>
    </row>
    <row r="110" spans="1:6" x14ac:dyDescent="0.25">
      <c r="A110" s="80">
        <v>41740</v>
      </c>
      <c r="B110" s="27" t="s">
        <v>105</v>
      </c>
      <c r="C110" s="27">
        <v>109000556</v>
      </c>
      <c r="D110" s="43">
        <v>11500001931</v>
      </c>
      <c r="E110" s="177" t="s">
        <v>104</v>
      </c>
      <c r="F110" s="176">
        <v>21975</v>
      </c>
    </row>
    <row r="111" spans="1:6" x14ac:dyDescent="0.25">
      <c r="A111" s="80">
        <v>41740</v>
      </c>
      <c r="B111" s="27" t="s">
        <v>105</v>
      </c>
      <c r="C111" s="27">
        <v>109000556</v>
      </c>
      <c r="D111" s="43">
        <v>11500001932</v>
      </c>
      <c r="E111" s="177" t="s">
        <v>104</v>
      </c>
      <c r="F111" s="176">
        <v>2990</v>
      </c>
    </row>
    <row r="112" spans="1:6" x14ac:dyDescent="0.25">
      <c r="A112" s="80">
        <v>41744</v>
      </c>
      <c r="B112" s="27" t="s">
        <v>105</v>
      </c>
      <c r="C112" s="27">
        <v>109000556</v>
      </c>
      <c r="D112" s="43">
        <v>11500001933</v>
      </c>
      <c r="E112" s="177" t="s">
        <v>104</v>
      </c>
      <c r="F112" s="176">
        <v>16328.5</v>
      </c>
    </row>
    <row r="113" spans="1:6" x14ac:dyDescent="0.25">
      <c r="A113" s="80">
        <v>41744</v>
      </c>
      <c r="B113" s="27" t="s">
        <v>105</v>
      </c>
      <c r="C113" s="27">
        <v>109000556</v>
      </c>
      <c r="D113" s="43">
        <v>11500001934</v>
      </c>
      <c r="E113" s="177" t="s">
        <v>104</v>
      </c>
      <c r="F113" s="176">
        <v>18520</v>
      </c>
    </row>
    <row r="114" spans="1:6" x14ac:dyDescent="0.25">
      <c r="A114" s="80">
        <v>41744</v>
      </c>
      <c r="B114" s="27" t="s">
        <v>105</v>
      </c>
      <c r="C114" s="27">
        <v>109000556</v>
      </c>
      <c r="D114" s="43">
        <v>11500001935</v>
      </c>
      <c r="E114" s="177" t="s">
        <v>104</v>
      </c>
      <c r="F114" s="176">
        <v>3179</v>
      </c>
    </row>
    <row r="115" spans="1:6" ht="15.75" x14ac:dyDescent="0.25">
      <c r="A115" s="80"/>
      <c r="B115" s="33"/>
      <c r="C115" s="33"/>
      <c r="D115" s="33"/>
      <c r="E115" s="175" t="s">
        <v>23</v>
      </c>
      <c r="F115" s="174">
        <f>SUM(F106:F114)</f>
        <v>118365.5</v>
      </c>
    </row>
    <row r="116" spans="1:6" x14ac:dyDescent="0.25">
      <c r="A116" s="173"/>
      <c r="B116" s="172" t="s">
        <v>103</v>
      </c>
      <c r="C116" s="171"/>
      <c r="D116" s="171"/>
      <c r="E116" s="170"/>
      <c r="F116" s="169"/>
    </row>
    <row r="117" spans="1:6" x14ac:dyDescent="0.25">
      <c r="A117" s="80">
        <v>42242</v>
      </c>
      <c r="B117" s="73" t="s">
        <v>103</v>
      </c>
      <c r="C117" s="73" t="s">
        <v>102</v>
      </c>
      <c r="D117" s="43">
        <v>11500000374</v>
      </c>
      <c r="E117" s="168" t="s">
        <v>101</v>
      </c>
      <c r="F117" s="167">
        <v>48380</v>
      </c>
    </row>
    <row r="118" spans="1:6" x14ac:dyDescent="0.25">
      <c r="A118" s="80">
        <v>42385</v>
      </c>
      <c r="B118" s="73" t="s">
        <v>103</v>
      </c>
      <c r="C118" s="73" t="s">
        <v>102</v>
      </c>
      <c r="D118" s="43">
        <v>11500000375</v>
      </c>
      <c r="E118" s="168" t="s">
        <v>101</v>
      </c>
      <c r="F118" s="167">
        <v>73160</v>
      </c>
    </row>
    <row r="119" spans="1:6" x14ac:dyDescent="0.25">
      <c r="A119" s="80">
        <v>42533</v>
      </c>
      <c r="B119" s="73" t="s">
        <v>103</v>
      </c>
      <c r="C119" s="73" t="s">
        <v>102</v>
      </c>
      <c r="D119" s="43">
        <v>11500000001</v>
      </c>
      <c r="E119" s="168" t="s">
        <v>101</v>
      </c>
      <c r="F119" s="167">
        <v>115168</v>
      </c>
    </row>
    <row r="120" spans="1:6" x14ac:dyDescent="0.25">
      <c r="A120" s="80"/>
      <c r="B120" s="166"/>
      <c r="C120" s="89"/>
      <c r="D120" s="89"/>
      <c r="E120" s="165" t="s">
        <v>23</v>
      </c>
      <c r="F120" s="164">
        <f>SUM(F117:F119)</f>
        <v>236708</v>
      </c>
    </row>
    <row r="121" spans="1:6" x14ac:dyDescent="0.25">
      <c r="A121" s="163"/>
      <c r="B121" s="162" t="s">
        <v>100</v>
      </c>
      <c r="C121" s="161"/>
      <c r="D121" s="161"/>
      <c r="E121" s="160"/>
      <c r="F121" s="159"/>
    </row>
    <row r="122" spans="1:6" x14ac:dyDescent="0.25">
      <c r="A122" s="80">
        <v>42697</v>
      </c>
      <c r="B122" s="73" t="s">
        <v>100</v>
      </c>
      <c r="C122" s="73" t="s">
        <v>99</v>
      </c>
      <c r="D122" s="43">
        <v>11501510089</v>
      </c>
      <c r="E122" s="98" t="s">
        <v>98</v>
      </c>
      <c r="F122" s="129">
        <v>4602</v>
      </c>
    </row>
    <row r="123" spans="1:6" ht="15.75" x14ac:dyDescent="0.25">
      <c r="A123" s="80"/>
      <c r="B123" s="23"/>
      <c r="C123" s="33"/>
      <c r="D123" s="33"/>
      <c r="E123" s="142" t="s">
        <v>23</v>
      </c>
      <c r="F123" s="21">
        <f>F122</f>
        <v>4602</v>
      </c>
    </row>
    <row r="124" spans="1:6" x14ac:dyDescent="0.25">
      <c r="A124" s="158"/>
      <c r="B124" s="157" t="s">
        <v>97</v>
      </c>
      <c r="C124" s="156"/>
      <c r="D124" s="156"/>
      <c r="E124" s="155"/>
      <c r="F124" s="154"/>
    </row>
    <row r="125" spans="1:6" x14ac:dyDescent="0.25">
      <c r="A125" s="80">
        <v>42143</v>
      </c>
      <c r="B125" s="27" t="s">
        <v>97</v>
      </c>
      <c r="C125" s="27">
        <v>130047502</v>
      </c>
      <c r="D125" s="43">
        <v>11500019398</v>
      </c>
      <c r="E125" s="26" t="s">
        <v>96</v>
      </c>
      <c r="F125" s="34">
        <v>5700</v>
      </c>
    </row>
    <row r="126" spans="1:6" x14ac:dyDescent="0.25">
      <c r="A126" s="80">
        <v>42193</v>
      </c>
      <c r="B126" s="27" t="s">
        <v>97</v>
      </c>
      <c r="C126" s="27">
        <v>130047502</v>
      </c>
      <c r="D126" s="43">
        <v>11500019704</v>
      </c>
      <c r="E126" s="26" t="s">
        <v>96</v>
      </c>
      <c r="F126" s="34">
        <v>3029</v>
      </c>
    </row>
    <row r="127" spans="1:6" x14ac:dyDescent="0.25">
      <c r="A127" s="80">
        <v>42247</v>
      </c>
      <c r="B127" s="27" t="s">
        <v>97</v>
      </c>
      <c r="C127" s="27">
        <v>130047502</v>
      </c>
      <c r="D127" s="43">
        <v>11500020604</v>
      </c>
      <c r="E127" s="26" t="s">
        <v>96</v>
      </c>
      <c r="F127" s="25">
        <v>28648.44</v>
      </c>
    </row>
    <row r="128" spans="1:6" x14ac:dyDescent="0.25">
      <c r="A128" s="80">
        <v>42359</v>
      </c>
      <c r="B128" s="27" t="s">
        <v>97</v>
      </c>
      <c r="C128" s="27">
        <v>130047502</v>
      </c>
      <c r="D128" s="43">
        <v>11500020825</v>
      </c>
      <c r="E128" s="26" t="s">
        <v>96</v>
      </c>
      <c r="F128" s="34">
        <v>39868.5</v>
      </c>
    </row>
    <row r="129" spans="1:6" x14ac:dyDescent="0.25">
      <c r="A129" s="80">
        <v>42403</v>
      </c>
      <c r="B129" s="27" t="s">
        <v>97</v>
      </c>
      <c r="C129" s="27">
        <v>130047502</v>
      </c>
      <c r="D129" s="43">
        <v>11500025310</v>
      </c>
      <c r="E129" s="26" t="s">
        <v>96</v>
      </c>
      <c r="F129" s="25">
        <v>26525</v>
      </c>
    </row>
    <row r="130" spans="1:6" ht="15.75" x14ac:dyDescent="0.25">
      <c r="A130" s="80"/>
      <c r="B130" s="40"/>
      <c r="C130" s="27"/>
      <c r="D130" s="27"/>
      <c r="E130" s="148" t="s">
        <v>23</v>
      </c>
      <c r="F130" s="21">
        <f>F125+F126+F127+F128+F129</f>
        <v>103770.94</v>
      </c>
    </row>
    <row r="131" spans="1:6" ht="15.75" x14ac:dyDescent="0.25">
      <c r="A131" s="153"/>
      <c r="B131" s="152" t="s">
        <v>95</v>
      </c>
      <c r="C131" s="151"/>
      <c r="D131" s="151"/>
      <c r="E131" s="150"/>
      <c r="F131" s="149"/>
    </row>
    <row r="132" spans="1:6" x14ac:dyDescent="0.25">
      <c r="A132" s="80">
        <v>44043</v>
      </c>
      <c r="B132" s="73" t="s">
        <v>94</v>
      </c>
      <c r="C132" s="73">
        <v>131775632</v>
      </c>
      <c r="D132" s="43" t="s">
        <v>93</v>
      </c>
      <c r="E132" s="98" t="s">
        <v>92</v>
      </c>
      <c r="F132" s="129">
        <v>30500</v>
      </c>
    </row>
    <row r="133" spans="1:6" ht="15.75" x14ac:dyDescent="0.25">
      <c r="A133" s="80"/>
      <c r="B133" s="40"/>
      <c r="C133" s="27"/>
      <c r="D133" s="27"/>
      <c r="E133" s="148" t="s">
        <v>23</v>
      </c>
      <c r="F133" s="21">
        <f>F132</f>
        <v>30500</v>
      </c>
    </row>
    <row r="134" spans="1:6" x14ac:dyDescent="0.25">
      <c r="A134" s="147"/>
      <c r="B134" s="146" t="s">
        <v>91</v>
      </c>
      <c r="C134" s="145"/>
      <c r="D134" s="145"/>
      <c r="E134" s="144"/>
      <c r="F134" s="143"/>
    </row>
    <row r="135" spans="1:6" x14ac:dyDescent="0.25">
      <c r="A135" s="80">
        <v>44077</v>
      </c>
      <c r="B135" s="27" t="s">
        <v>91</v>
      </c>
      <c r="C135" s="27" t="s">
        <v>36</v>
      </c>
      <c r="D135" s="27" t="s">
        <v>36</v>
      </c>
      <c r="E135" s="26" t="s">
        <v>90</v>
      </c>
      <c r="F135" s="34">
        <v>2500</v>
      </c>
    </row>
    <row r="136" spans="1:6" ht="15.75" x14ac:dyDescent="0.25">
      <c r="A136" s="80"/>
      <c r="B136" s="23"/>
      <c r="C136" s="33"/>
      <c r="D136" s="33"/>
      <c r="E136" s="142" t="s">
        <v>23</v>
      </c>
      <c r="F136" s="21">
        <f>F135</f>
        <v>2500</v>
      </c>
    </row>
    <row r="137" spans="1:6" ht="15.75" x14ac:dyDescent="0.25">
      <c r="A137" s="115"/>
      <c r="B137" s="114" t="s">
        <v>89</v>
      </c>
      <c r="C137" s="113"/>
      <c r="D137" s="113"/>
      <c r="E137" s="112"/>
      <c r="F137" s="111"/>
    </row>
    <row r="138" spans="1:6" ht="15.75" x14ac:dyDescent="0.25">
      <c r="A138" s="80">
        <v>46092</v>
      </c>
      <c r="B138" s="92" t="s">
        <v>89</v>
      </c>
      <c r="C138" s="33">
        <v>133259672</v>
      </c>
      <c r="D138" s="33" t="s">
        <v>88</v>
      </c>
      <c r="E138" s="98" t="s">
        <v>87</v>
      </c>
      <c r="F138" s="21">
        <f>1423080-474360</f>
        <v>948720</v>
      </c>
    </row>
    <row r="139" spans="1:6" ht="15.75" x14ac:dyDescent="0.25">
      <c r="A139" s="80"/>
      <c r="B139" s="23"/>
      <c r="C139" s="33"/>
      <c r="D139" s="33"/>
      <c r="E139" s="22" t="s">
        <v>23</v>
      </c>
      <c r="F139" s="21">
        <f>F138</f>
        <v>948720</v>
      </c>
    </row>
    <row r="140" spans="1:6" x14ac:dyDescent="0.25">
      <c r="A140" s="141"/>
      <c r="B140" s="63" t="s">
        <v>86</v>
      </c>
      <c r="C140" s="62"/>
      <c r="D140" s="62"/>
      <c r="E140" s="140"/>
      <c r="F140" s="139"/>
    </row>
    <row r="141" spans="1:6" x14ac:dyDescent="0.25">
      <c r="A141" s="80">
        <v>46093</v>
      </c>
      <c r="B141" s="73" t="s">
        <v>85</v>
      </c>
      <c r="C141" s="73">
        <v>102339309</v>
      </c>
      <c r="D141" s="133" t="s">
        <v>84</v>
      </c>
      <c r="E141" s="98" t="s">
        <v>80</v>
      </c>
      <c r="F141" s="129">
        <v>98530</v>
      </c>
    </row>
    <row r="142" spans="1:6" x14ac:dyDescent="0.25">
      <c r="A142" s="80"/>
      <c r="B142" s="40"/>
      <c r="C142" s="27"/>
      <c r="D142" s="27"/>
      <c r="E142" s="116" t="s">
        <v>23</v>
      </c>
      <c r="F142" s="132">
        <f>SUM(F141:F141)</f>
        <v>98530</v>
      </c>
    </row>
    <row r="143" spans="1:6" x14ac:dyDescent="0.25">
      <c r="A143" s="138"/>
      <c r="B143" s="137" t="s">
        <v>83</v>
      </c>
      <c r="C143" s="136"/>
      <c r="D143" s="136"/>
      <c r="E143" s="135"/>
      <c r="F143" s="134"/>
    </row>
    <row r="144" spans="1:6" x14ac:dyDescent="0.25">
      <c r="A144" s="80">
        <v>46104</v>
      </c>
      <c r="B144" s="73" t="s">
        <v>82</v>
      </c>
      <c r="C144" s="73">
        <v>130704317</v>
      </c>
      <c r="D144" s="133" t="s">
        <v>81</v>
      </c>
      <c r="E144" s="98" t="s">
        <v>80</v>
      </c>
      <c r="F144" s="129">
        <v>168429.95</v>
      </c>
    </row>
    <row r="145" spans="1:6" x14ac:dyDescent="0.25">
      <c r="A145" s="80"/>
      <c r="B145" s="40"/>
      <c r="C145" s="27"/>
      <c r="D145" s="27"/>
      <c r="E145" s="116" t="s">
        <v>23</v>
      </c>
      <c r="F145" s="132">
        <f>SUM(F144:F144)</f>
        <v>168429.95</v>
      </c>
    </row>
    <row r="146" spans="1:6" x14ac:dyDescent="0.25">
      <c r="A146" s="97"/>
      <c r="B146" s="96" t="s">
        <v>79</v>
      </c>
      <c r="C146" s="95"/>
      <c r="D146" s="95"/>
      <c r="E146" s="94"/>
      <c r="F146" s="94"/>
    </row>
    <row r="147" spans="1:6" x14ac:dyDescent="0.25">
      <c r="A147" s="80">
        <v>46108</v>
      </c>
      <c r="B147" s="73" t="s">
        <v>78</v>
      </c>
      <c r="C147" s="73">
        <v>131084966</v>
      </c>
      <c r="D147" s="131" t="s">
        <v>77</v>
      </c>
      <c r="E147" s="130" t="s">
        <v>76</v>
      </c>
      <c r="F147" s="129">
        <f>119500-43129.87</f>
        <v>76370.13</v>
      </c>
    </row>
    <row r="148" spans="1:6" x14ac:dyDescent="0.25">
      <c r="A148" s="80"/>
      <c r="B148" s="23"/>
      <c r="C148" s="33"/>
      <c r="D148" s="33"/>
      <c r="E148" s="116" t="s">
        <v>23</v>
      </c>
      <c r="F148" s="71">
        <f>SUM(F147:F147)</f>
        <v>76370.13</v>
      </c>
    </row>
    <row r="149" spans="1:6" ht="15.75" x14ac:dyDescent="0.25">
      <c r="A149" s="128"/>
      <c r="B149" s="127" t="s">
        <v>75</v>
      </c>
      <c r="C149" s="126"/>
      <c r="D149" s="126"/>
      <c r="E149" s="125"/>
      <c r="F149" s="124"/>
    </row>
    <row r="150" spans="1:6" x14ac:dyDescent="0.25">
      <c r="A150" s="80">
        <v>44327</v>
      </c>
      <c r="B150" s="73" t="s">
        <v>75</v>
      </c>
      <c r="C150" s="73" t="s">
        <v>36</v>
      </c>
      <c r="D150" s="43" t="s">
        <v>74</v>
      </c>
      <c r="E150" s="88" t="s">
        <v>73</v>
      </c>
      <c r="F150" s="87">
        <v>1298</v>
      </c>
    </row>
    <row r="151" spans="1:6" ht="15.75" x14ac:dyDescent="0.25">
      <c r="A151" s="80"/>
      <c r="B151" s="23"/>
      <c r="C151" s="33"/>
      <c r="D151" s="33"/>
      <c r="E151" s="116" t="s">
        <v>23</v>
      </c>
      <c r="F151" s="21">
        <f>F150</f>
        <v>1298</v>
      </c>
    </row>
    <row r="152" spans="1:6" x14ac:dyDescent="0.25">
      <c r="A152" s="123"/>
      <c r="B152" s="122" t="s">
        <v>71</v>
      </c>
      <c r="C152" s="121"/>
      <c r="D152" s="121"/>
      <c r="E152" s="120"/>
      <c r="F152" s="119"/>
    </row>
    <row r="153" spans="1:6" x14ac:dyDescent="0.25">
      <c r="A153" s="117">
        <v>42489</v>
      </c>
      <c r="B153" s="27" t="s">
        <v>71</v>
      </c>
      <c r="C153" s="27" t="s">
        <v>70</v>
      </c>
      <c r="D153" s="43">
        <v>11500000323</v>
      </c>
      <c r="E153" s="26" t="s">
        <v>69</v>
      </c>
      <c r="F153" s="118">
        <v>17700</v>
      </c>
    </row>
    <row r="154" spans="1:6" x14ac:dyDescent="0.25">
      <c r="A154" s="117">
        <v>42496</v>
      </c>
      <c r="B154" s="27" t="s">
        <v>71</v>
      </c>
      <c r="C154" s="27" t="s">
        <v>70</v>
      </c>
      <c r="D154" s="43">
        <v>11500000324</v>
      </c>
      <c r="E154" s="26" t="s">
        <v>69</v>
      </c>
      <c r="F154" s="118">
        <v>10620</v>
      </c>
    </row>
    <row r="155" spans="1:6" x14ac:dyDescent="0.25">
      <c r="A155" s="117">
        <v>42543</v>
      </c>
      <c r="B155" s="27" t="s">
        <v>71</v>
      </c>
      <c r="C155" s="27" t="s">
        <v>70</v>
      </c>
      <c r="D155" s="43">
        <v>11500000331</v>
      </c>
      <c r="E155" s="26" t="s">
        <v>69</v>
      </c>
      <c r="F155" s="118">
        <v>13275</v>
      </c>
    </row>
    <row r="156" spans="1:6" x14ac:dyDescent="0.25">
      <c r="A156" s="117">
        <v>42551</v>
      </c>
      <c r="B156" s="27" t="s">
        <v>71</v>
      </c>
      <c r="C156" s="27" t="s">
        <v>70</v>
      </c>
      <c r="D156" s="43">
        <v>11500000332</v>
      </c>
      <c r="E156" s="26" t="s">
        <v>69</v>
      </c>
      <c r="F156" s="118">
        <v>13275</v>
      </c>
    </row>
    <row r="157" spans="1:6" x14ac:dyDescent="0.25">
      <c r="A157" s="117">
        <v>42685</v>
      </c>
      <c r="B157" s="27" t="s">
        <v>71</v>
      </c>
      <c r="C157" s="27" t="s">
        <v>70</v>
      </c>
      <c r="D157" s="43">
        <v>11500000351</v>
      </c>
      <c r="E157" s="26" t="s">
        <v>69</v>
      </c>
      <c r="F157" s="118">
        <v>8850</v>
      </c>
    </row>
    <row r="158" spans="1:6" x14ac:dyDescent="0.25">
      <c r="A158" s="117">
        <v>42690</v>
      </c>
      <c r="B158" s="27" t="s">
        <v>71</v>
      </c>
      <c r="C158" s="27" t="s">
        <v>70</v>
      </c>
      <c r="D158" s="43">
        <v>11500000352</v>
      </c>
      <c r="E158" s="26" t="s">
        <v>69</v>
      </c>
      <c r="F158" s="118">
        <v>8850</v>
      </c>
    </row>
    <row r="159" spans="1:6" x14ac:dyDescent="0.25">
      <c r="A159" s="117">
        <v>42696</v>
      </c>
      <c r="B159" s="27" t="s">
        <v>71</v>
      </c>
      <c r="C159" s="27" t="s">
        <v>70</v>
      </c>
      <c r="D159" s="43">
        <v>11500000353</v>
      </c>
      <c r="E159" s="26" t="s">
        <v>69</v>
      </c>
      <c r="F159" s="118">
        <v>10620</v>
      </c>
    </row>
    <row r="160" spans="1:6" x14ac:dyDescent="0.25">
      <c r="A160" s="117">
        <v>42705</v>
      </c>
      <c r="B160" s="27" t="s">
        <v>71</v>
      </c>
      <c r="C160" s="27" t="s">
        <v>70</v>
      </c>
      <c r="D160" s="43">
        <v>11500000356</v>
      </c>
      <c r="E160" s="26" t="s">
        <v>69</v>
      </c>
      <c r="F160" s="118">
        <v>13275</v>
      </c>
    </row>
    <row r="161" spans="1:6" x14ac:dyDescent="0.25">
      <c r="A161" s="117">
        <v>42719</v>
      </c>
      <c r="B161" s="27" t="s">
        <v>71</v>
      </c>
      <c r="C161" s="27" t="s">
        <v>70</v>
      </c>
      <c r="D161" s="43">
        <v>11500010000</v>
      </c>
      <c r="E161" s="26" t="s">
        <v>72</v>
      </c>
      <c r="F161" s="118">
        <v>7500</v>
      </c>
    </row>
    <row r="162" spans="1:6" x14ac:dyDescent="0.25">
      <c r="A162" s="117">
        <v>42551</v>
      </c>
      <c r="B162" s="27" t="s">
        <v>71</v>
      </c>
      <c r="C162" s="27" t="s">
        <v>70</v>
      </c>
      <c r="D162" s="43" t="s">
        <v>36</v>
      </c>
      <c r="E162" s="26" t="s">
        <v>69</v>
      </c>
      <c r="F162" s="118">
        <v>3200</v>
      </c>
    </row>
    <row r="163" spans="1:6" ht="15.75" x14ac:dyDescent="0.25">
      <c r="A163" s="117"/>
      <c r="B163" s="23"/>
      <c r="C163" s="33"/>
      <c r="D163" s="33"/>
      <c r="E163" s="116" t="s">
        <v>23</v>
      </c>
      <c r="F163" s="21">
        <f>SUM(F153:F162)</f>
        <v>107165</v>
      </c>
    </row>
    <row r="164" spans="1:6" ht="15.75" x14ac:dyDescent="0.25">
      <c r="A164" s="115"/>
      <c r="B164" s="114" t="s">
        <v>68</v>
      </c>
      <c r="C164" s="113"/>
      <c r="D164" s="113"/>
      <c r="E164" s="112"/>
      <c r="F164" s="111"/>
    </row>
    <row r="165" spans="1:6" ht="15.75" x14ac:dyDescent="0.25">
      <c r="A165" s="80">
        <v>46092</v>
      </c>
      <c r="B165" s="23" t="s">
        <v>68</v>
      </c>
      <c r="C165" s="33">
        <v>132690869</v>
      </c>
      <c r="D165" s="33" t="s">
        <v>67</v>
      </c>
      <c r="E165" s="22" t="s">
        <v>66</v>
      </c>
      <c r="F165" s="110">
        <v>61714</v>
      </c>
    </row>
    <row r="166" spans="1:6" ht="15.75" x14ac:dyDescent="0.25">
      <c r="A166" s="80"/>
      <c r="B166" s="23"/>
      <c r="C166" s="33"/>
      <c r="D166" s="33"/>
      <c r="E166" s="22"/>
      <c r="F166" s="21">
        <f>F165</f>
        <v>61714</v>
      </c>
    </row>
    <row r="167" spans="1:6" x14ac:dyDescent="0.25">
      <c r="A167" s="109"/>
      <c r="B167" s="108" t="s">
        <v>63</v>
      </c>
      <c r="C167" s="107"/>
      <c r="D167" s="107"/>
      <c r="E167" s="106"/>
      <c r="F167" s="105"/>
    </row>
    <row r="168" spans="1:6" x14ac:dyDescent="0.25">
      <c r="A168" s="80">
        <v>42488</v>
      </c>
      <c r="B168" s="27" t="s">
        <v>63</v>
      </c>
      <c r="C168" s="73" t="s">
        <v>62</v>
      </c>
      <c r="D168" s="65" t="s">
        <v>65</v>
      </c>
      <c r="E168" s="26" t="s">
        <v>64</v>
      </c>
      <c r="F168" s="104">
        <v>5245.28</v>
      </c>
    </row>
    <row r="169" spans="1:6" x14ac:dyDescent="0.25">
      <c r="A169" s="80">
        <v>42747</v>
      </c>
      <c r="B169" s="27" t="s">
        <v>63</v>
      </c>
      <c r="C169" s="73" t="s">
        <v>62</v>
      </c>
      <c r="D169" s="65">
        <v>11500002525</v>
      </c>
      <c r="E169" s="26" t="s">
        <v>61</v>
      </c>
      <c r="F169" s="104">
        <v>425</v>
      </c>
    </row>
    <row r="170" spans="1:6" ht="15.75" x14ac:dyDescent="0.25">
      <c r="A170" s="80"/>
      <c r="B170" s="23"/>
      <c r="C170" s="33"/>
      <c r="D170" s="33"/>
      <c r="E170" s="22" t="s">
        <v>23</v>
      </c>
      <c r="F170" s="21">
        <f>F168+F169</f>
        <v>5670.28</v>
      </c>
    </row>
    <row r="171" spans="1:6" x14ac:dyDescent="0.25">
      <c r="A171" s="103"/>
      <c r="B171" s="102" t="s">
        <v>58</v>
      </c>
      <c r="C171" s="101"/>
      <c r="D171" s="101"/>
      <c r="E171" s="100"/>
      <c r="F171" s="99"/>
    </row>
    <row r="172" spans="1:6" x14ac:dyDescent="0.25">
      <c r="A172" s="80">
        <v>43196</v>
      </c>
      <c r="B172" s="73" t="s">
        <v>58</v>
      </c>
      <c r="C172" s="73">
        <v>130121303</v>
      </c>
      <c r="D172" s="43" t="s">
        <v>60</v>
      </c>
      <c r="E172" s="98" t="s">
        <v>27</v>
      </c>
      <c r="F172" s="87">
        <v>31736</v>
      </c>
    </row>
    <row r="173" spans="1:6" x14ac:dyDescent="0.25">
      <c r="A173" s="80">
        <v>43222</v>
      </c>
      <c r="B173" s="73" t="s">
        <v>58</v>
      </c>
      <c r="C173" s="73">
        <v>130121303</v>
      </c>
      <c r="D173" s="43" t="s">
        <v>59</v>
      </c>
      <c r="E173" s="98" t="s">
        <v>49</v>
      </c>
      <c r="F173" s="87">
        <v>18250</v>
      </c>
    </row>
    <row r="174" spans="1:6" x14ac:dyDescent="0.25">
      <c r="A174" s="80">
        <v>43410</v>
      </c>
      <c r="B174" s="73" t="s">
        <v>58</v>
      </c>
      <c r="C174" s="73">
        <v>130121303</v>
      </c>
      <c r="D174" s="43" t="s">
        <v>57</v>
      </c>
      <c r="E174" s="98" t="s">
        <v>56</v>
      </c>
      <c r="F174" s="87">
        <v>1504</v>
      </c>
    </row>
    <row r="175" spans="1:6" ht="15.75" x14ac:dyDescent="0.25">
      <c r="A175" s="80"/>
      <c r="B175" s="23"/>
      <c r="C175" s="33"/>
      <c r="D175" s="33"/>
      <c r="E175" s="22" t="s">
        <v>23</v>
      </c>
      <c r="F175" s="21">
        <f>F172+F173+F174</f>
        <v>51490</v>
      </c>
    </row>
    <row r="176" spans="1:6" x14ac:dyDescent="0.25">
      <c r="A176" s="97"/>
      <c r="B176" s="96" t="s">
        <v>53</v>
      </c>
      <c r="C176" s="95"/>
      <c r="D176" s="95"/>
      <c r="E176" s="94"/>
      <c r="F176" s="93"/>
    </row>
    <row r="177" spans="1:6" x14ac:dyDescent="0.25">
      <c r="A177" s="80">
        <v>46090</v>
      </c>
      <c r="B177" s="92" t="s">
        <v>53</v>
      </c>
      <c r="C177" s="27">
        <v>101572884</v>
      </c>
      <c r="D177" s="27" t="s">
        <v>55</v>
      </c>
      <c r="E177" s="26" t="s">
        <v>54</v>
      </c>
      <c r="F177" s="91">
        <v>40120</v>
      </c>
    </row>
    <row r="178" spans="1:6" x14ac:dyDescent="0.25">
      <c r="A178" s="80">
        <v>46101</v>
      </c>
      <c r="B178" s="92" t="s">
        <v>53</v>
      </c>
      <c r="C178" s="27">
        <v>101572884</v>
      </c>
      <c r="D178" s="27" t="s">
        <v>52</v>
      </c>
      <c r="E178" s="26" t="s">
        <v>51</v>
      </c>
      <c r="F178" s="91">
        <v>2360</v>
      </c>
    </row>
    <row r="179" spans="1:6" ht="15.75" x14ac:dyDescent="0.25">
      <c r="A179" s="80"/>
      <c r="B179" s="23"/>
      <c r="C179" s="33"/>
      <c r="D179" s="33"/>
      <c r="E179" s="22" t="s">
        <v>23</v>
      </c>
      <c r="F179" s="21">
        <f>F176+F177+F178</f>
        <v>42480</v>
      </c>
    </row>
    <row r="180" spans="1:6" ht="15.75" x14ac:dyDescent="0.25">
      <c r="A180" s="90"/>
      <c r="B180" s="77" t="s">
        <v>50</v>
      </c>
      <c r="C180" s="76"/>
      <c r="D180" s="76"/>
      <c r="E180" s="75"/>
      <c r="F180" s="74"/>
    </row>
    <row r="181" spans="1:6" x14ac:dyDescent="0.25">
      <c r="A181" s="80">
        <v>42544</v>
      </c>
      <c r="B181" s="89" t="s">
        <v>50</v>
      </c>
      <c r="C181" s="89">
        <v>101675543</v>
      </c>
      <c r="D181" s="43">
        <v>11500005595</v>
      </c>
      <c r="E181" s="88" t="s">
        <v>49</v>
      </c>
      <c r="F181" s="87">
        <v>167230.35</v>
      </c>
    </row>
    <row r="182" spans="1:6" ht="15.75" x14ac:dyDescent="0.25">
      <c r="A182" s="80"/>
      <c r="B182" s="23"/>
      <c r="C182" s="33"/>
      <c r="D182" s="33"/>
      <c r="E182" s="22" t="s">
        <v>23</v>
      </c>
      <c r="F182" s="21">
        <f>F181</f>
        <v>167230.35</v>
      </c>
    </row>
    <row r="183" spans="1:6" ht="15.75" x14ac:dyDescent="0.25">
      <c r="A183" s="86"/>
      <c r="B183" s="85" t="s">
        <v>48</v>
      </c>
      <c r="C183" s="84"/>
      <c r="D183" s="84"/>
      <c r="E183" s="83"/>
      <c r="F183" s="82"/>
    </row>
    <row r="184" spans="1:6" x14ac:dyDescent="0.25">
      <c r="A184" s="80">
        <v>46094</v>
      </c>
      <c r="B184" s="27" t="s">
        <v>47</v>
      </c>
      <c r="C184" s="27">
        <v>109023424</v>
      </c>
      <c r="D184" s="27" t="s">
        <v>46</v>
      </c>
      <c r="E184" s="26" t="s">
        <v>45</v>
      </c>
      <c r="F184" s="81">
        <v>2940</v>
      </c>
    </row>
    <row r="185" spans="1:6" ht="15.75" x14ac:dyDescent="0.25">
      <c r="A185" s="80"/>
      <c r="B185" s="23"/>
      <c r="C185" s="33"/>
      <c r="D185" s="33"/>
      <c r="E185" s="22" t="s">
        <v>23</v>
      </c>
      <c r="F185" s="79">
        <f>SUM(F184:F184)</f>
        <v>2940</v>
      </c>
    </row>
    <row r="186" spans="1:6" ht="15.75" x14ac:dyDescent="0.25">
      <c r="A186" s="78"/>
      <c r="B186" s="77" t="s">
        <v>44</v>
      </c>
      <c r="C186" s="76"/>
      <c r="D186" s="76"/>
      <c r="E186" s="75"/>
      <c r="F186" s="74"/>
    </row>
    <row r="187" spans="1:6" x14ac:dyDescent="0.25">
      <c r="A187" s="24">
        <v>46093</v>
      </c>
      <c r="B187" s="73" t="s">
        <v>44</v>
      </c>
      <c r="C187" s="73">
        <v>131401783</v>
      </c>
      <c r="D187" s="73" t="s">
        <v>43</v>
      </c>
      <c r="E187" s="72" t="s">
        <v>42</v>
      </c>
      <c r="F187" s="25">
        <v>110023.2</v>
      </c>
    </row>
    <row r="188" spans="1:6" ht="15.75" x14ac:dyDescent="0.25">
      <c r="A188" s="24"/>
      <c r="B188" s="23"/>
      <c r="C188" s="33"/>
      <c r="D188" s="33"/>
      <c r="E188" s="22" t="s">
        <v>23</v>
      </c>
      <c r="F188" s="71">
        <f>SUM(F187)</f>
        <v>110023.2</v>
      </c>
    </row>
    <row r="189" spans="1:6" ht="15.75" x14ac:dyDescent="0.25">
      <c r="A189" s="70"/>
      <c r="B189" s="69" t="s">
        <v>40</v>
      </c>
      <c r="C189" s="68"/>
      <c r="D189" s="68"/>
      <c r="E189" s="67"/>
      <c r="F189" s="66"/>
    </row>
    <row r="190" spans="1:6" x14ac:dyDescent="0.25">
      <c r="A190" s="24">
        <v>42166</v>
      </c>
      <c r="B190" s="27" t="s">
        <v>40</v>
      </c>
      <c r="C190" s="27" t="s">
        <v>39</v>
      </c>
      <c r="D190" s="65">
        <v>11500000814</v>
      </c>
      <c r="E190" s="26" t="s">
        <v>38</v>
      </c>
      <c r="F190" s="34">
        <v>1650</v>
      </c>
    </row>
    <row r="191" spans="1:6" x14ac:dyDescent="0.25">
      <c r="A191" s="24">
        <v>42173</v>
      </c>
      <c r="B191" s="27" t="s">
        <v>40</v>
      </c>
      <c r="C191" s="27" t="s">
        <v>39</v>
      </c>
      <c r="D191" s="65">
        <v>11500000816</v>
      </c>
      <c r="E191" s="26" t="s">
        <v>41</v>
      </c>
      <c r="F191" s="34">
        <v>1930</v>
      </c>
    </row>
    <row r="192" spans="1:6" x14ac:dyDescent="0.25">
      <c r="A192" s="24">
        <v>42249</v>
      </c>
      <c r="B192" s="27" t="s">
        <v>40</v>
      </c>
      <c r="C192" s="27" t="s">
        <v>39</v>
      </c>
      <c r="D192" s="65">
        <v>11500000853</v>
      </c>
      <c r="E192" s="26" t="s">
        <v>38</v>
      </c>
      <c r="F192" s="34">
        <v>1650</v>
      </c>
    </row>
    <row r="193" spans="1:6" x14ac:dyDescent="0.25">
      <c r="A193" s="24">
        <v>42258</v>
      </c>
      <c r="B193" s="27" t="s">
        <v>40</v>
      </c>
      <c r="C193" s="27" t="s">
        <v>39</v>
      </c>
      <c r="D193" s="65">
        <v>11500000861</v>
      </c>
      <c r="E193" s="26" t="s">
        <v>41</v>
      </c>
      <c r="F193" s="34">
        <v>350</v>
      </c>
    </row>
    <row r="194" spans="1:6" x14ac:dyDescent="0.25">
      <c r="A194" s="24">
        <v>42258</v>
      </c>
      <c r="B194" s="27" t="s">
        <v>40</v>
      </c>
      <c r="C194" s="27" t="s">
        <v>39</v>
      </c>
      <c r="D194" s="65">
        <v>11500000862</v>
      </c>
      <c r="E194" s="26" t="s">
        <v>38</v>
      </c>
      <c r="F194" s="34">
        <v>1180</v>
      </c>
    </row>
    <row r="195" spans="1:6" x14ac:dyDescent="0.25">
      <c r="A195" s="24">
        <v>42296</v>
      </c>
      <c r="B195" s="27" t="s">
        <v>40</v>
      </c>
      <c r="C195" s="27" t="s">
        <v>39</v>
      </c>
      <c r="D195" s="65">
        <v>11500000871</v>
      </c>
      <c r="E195" s="26" t="s">
        <v>38</v>
      </c>
      <c r="F195" s="34">
        <v>550</v>
      </c>
    </row>
    <row r="196" spans="1:6" x14ac:dyDescent="0.25">
      <c r="A196" s="24">
        <v>42311</v>
      </c>
      <c r="B196" s="27" t="s">
        <v>40</v>
      </c>
      <c r="C196" s="27" t="s">
        <v>39</v>
      </c>
      <c r="D196" s="65">
        <v>11500000881</v>
      </c>
      <c r="E196" s="26" t="s">
        <v>41</v>
      </c>
      <c r="F196" s="34">
        <v>2160</v>
      </c>
    </row>
    <row r="197" spans="1:6" x14ac:dyDescent="0.25">
      <c r="A197" s="24">
        <v>42321</v>
      </c>
      <c r="B197" s="27" t="s">
        <v>40</v>
      </c>
      <c r="C197" s="27" t="s">
        <v>39</v>
      </c>
      <c r="D197" s="65">
        <v>11500000891</v>
      </c>
      <c r="E197" s="26" t="s">
        <v>38</v>
      </c>
      <c r="F197" s="34">
        <v>1430</v>
      </c>
    </row>
    <row r="198" spans="1:6" x14ac:dyDescent="0.25">
      <c r="A198" s="24">
        <v>42367</v>
      </c>
      <c r="B198" s="27" t="s">
        <v>40</v>
      </c>
      <c r="C198" s="27" t="s">
        <v>39</v>
      </c>
      <c r="D198" s="65">
        <v>11500000922</v>
      </c>
      <c r="E198" s="26" t="s">
        <v>41</v>
      </c>
      <c r="F198" s="34">
        <v>690</v>
      </c>
    </row>
    <row r="199" spans="1:6" x14ac:dyDescent="0.25">
      <c r="A199" s="24">
        <v>42380</v>
      </c>
      <c r="B199" s="27" t="s">
        <v>40</v>
      </c>
      <c r="C199" s="27" t="s">
        <v>39</v>
      </c>
      <c r="D199" s="65">
        <v>11500000924</v>
      </c>
      <c r="E199" s="26" t="s">
        <v>38</v>
      </c>
      <c r="F199" s="34">
        <v>1620</v>
      </c>
    </row>
    <row r="200" spans="1:6" x14ac:dyDescent="0.25">
      <c r="A200" s="24">
        <v>42418</v>
      </c>
      <c r="B200" s="27" t="s">
        <v>40</v>
      </c>
      <c r="C200" s="27" t="s">
        <v>39</v>
      </c>
      <c r="D200" s="65">
        <v>11500000941</v>
      </c>
      <c r="E200" s="26" t="s">
        <v>38</v>
      </c>
      <c r="F200" s="34">
        <v>245</v>
      </c>
    </row>
    <row r="201" spans="1:6" ht="15.75" x14ac:dyDescent="0.25">
      <c r="A201" s="24"/>
      <c r="B201" s="23"/>
      <c r="C201" s="33"/>
      <c r="D201" s="33"/>
      <c r="E201" s="22" t="s">
        <v>23</v>
      </c>
      <c r="F201" s="21">
        <f>SUM(F190:F200)</f>
        <v>13455</v>
      </c>
    </row>
    <row r="202" spans="1:6" ht="15.75" x14ac:dyDescent="0.25">
      <c r="A202" s="64"/>
      <c r="B202" s="63" t="s">
        <v>37</v>
      </c>
      <c r="C202" s="62"/>
      <c r="D202" s="62"/>
      <c r="E202" s="61"/>
      <c r="F202" s="60"/>
    </row>
    <row r="203" spans="1:6" x14ac:dyDescent="0.25">
      <c r="A203" s="24">
        <v>43503</v>
      </c>
      <c r="B203" s="27" t="s">
        <v>37</v>
      </c>
      <c r="C203" s="27" t="s">
        <v>36</v>
      </c>
      <c r="D203" s="27" t="s">
        <v>36</v>
      </c>
      <c r="E203" s="26" t="s">
        <v>35</v>
      </c>
      <c r="F203" s="34">
        <v>900</v>
      </c>
    </row>
    <row r="204" spans="1:6" x14ac:dyDescent="0.25">
      <c r="A204" s="24">
        <v>43754</v>
      </c>
      <c r="B204" s="27" t="s">
        <v>37</v>
      </c>
      <c r="C204" s="27" t="s">
        <v>36</v>
      </c>
      <c r="D204" s="27" t="s">
        <v>36</v>
      </c>
      <c r="E204" s="26" t="s">
        <v>35</v>
      </c>
      <c r="F204" s="34">
        <v>900</v>
      </c>
    </row>
    <row r="205" spans="1:6" ht="15.75" x14ac:dyDescent="0.25">
      <c r="A205" s="24"/>
      <c r="B205" s="23"/>
      <c r="C205" s="33"/>
      <c r="D205" s="33"/>
      <c r="E205" s="22" t="s">
        <v>23</v>
      </c>
      <c r="F205" s="21">
        <f>F203+F204</f>
        <v>1800</v>
      </c>
    </row>
    <row r="206" spans="1:6" hidden="1" x14ac:dyDescent="0.25">
      <c r="A206" s="59"/>
      <c r="B206" s="58" t="s">
        <v>34</v>
      </c>
      <c r="C206" s="57"/>
      <c r="D206" s="57"/>
      <c r="E206" s="56"/>
      <c r="F206" s="55"/>
    </row>
    <row r="207" spans="1:6" hidden="1" x14ac:dyDescent="0.25">
      <c r="A207" s="54"/>
      <c r="B207" s="53" t="s">
        <v>33</v>
      </c>
      <c r="C207" s="52">
        <v>131732496</v>
      </c>
      <c r="D207" s="52"/>
      <c r="E207" s="51" t="s">
        <v>32</v>
      </c>
      <c r="F207" s="50">
        <v>0</v>
      </c>
    </row>
    <row r="208" spans="1:6" ht="15.75" hidden="1" x14ac:dyDescent="0.25">
      <c r="A208" s="24"/>
      <c r="B208" s="23"/>
      <c r="C208" s="33"/>
      <c r="D208" s="33"/>
      <c r="E208" s="22" t="s">
        <v>23</v>
      </c>
      <c r="F208" s="21">
        <f>F207</f>
        <v>0</v>
      </c>
    </row>
    <row r="209" spans="1:10" ht="15.75" x14ac:dyDescent="0.25">
      <c r="A209" s="49"/>
      <c r="B209" s="48" t="s">
        <v>31</v>
      </c>
      <c r="C209" s="47"/>
      <c r="D209" s="47"/>
      <c r="E209" s="46"/>
      <c r="F209" s="45"/>
    </row>
    <row r="210" spans="1:10" x14ac:dyDescent="0.25">
      <c r="A210" s="44">
        <v>41946</v>
      </c>
      <c r="B210" s="27" t="s">
        <v>31</v>
      </c>
      <c r="C210" s="27">
        <v>130647526</v>
      </c>
      <c r="D210" s="43">
        <v>11500001177</v>
      </c>
      <c r="E210" s="42" t="s">
        <v>30</v>
      </c>
      <c r="F210" s="41">
        <v>3209.6</v>
      </c>
    </row>
    <row r="211" spans="1:10" x14ac:dyDescent="0.25">
      <c r="A211" s="44">
        <v>41962</v>
      </c>
      <c r="B211" s="27" t="s">
        <v>31</v>
      </c>
      <c r="C211" s="27">
        <v>130647526</v>
      </c>
      <c r="D211" s="43">
        <v>11500001194</v>
      </c>
      <c r="E211" s="42" t="s">
        <v>30</v>
      </c>
      <c r="F211" s="41">
        <v>2093.44</v>
      </c>
    </row>
    <row r="212" spans="1:10" x14ac:dyDescent="0.25">
      <c r="A212" s="44">
        <v>41969</v>
      </c>
      <c r="B212" s="27" t="s">
        <v>31</v>
      </c>
      <c r="C212" s="27">
        <v>130647526</v>
      </c>
      <c r="D212" s="43">
        <v>11500001199</v>
      </c>
      <c r="E212" s="42" t="s">
        <v>30</v>
      </c>
      <c r="F212" s="41">
        <v>1579.5</v>
      </c>
    </row>
    <row r="213" spans="1:10" x14ac:dyDescent="0.25">
      <c r="A213" s="44">
        <v>41989</v>
      </c>
      <c r="B213" s="27" t="s">
        <v>31</v>
      </c>
      <c r="C213" s="27">
        <v>130647526</v>
      </c>
      <c r="D213" s="43">
        <v>11500008795</v>
      </c>
      <c r="E213" s="42" t="s">
        <v>30</v>
      </c>
      <c r="F213" s="41">
        <v>1905.9</v>
      </c>
    </row>
    <row r="214" spans="1:10" x14ac:dyDescent="0.25">
      <c r="A214" s="44">
        <v>42412</v>
      </c>
      <c r="B214" s="27" t="s">
        <v>31</v>
      </c>
      <c r="C214" s="27">
        <v>130647526</v>
      </c>
      <c r="D214" s="43">
        <v>11500001398</v>
      </c>
      <c r="E214" s="42" t="s">
        <v>30</v>
      </c>
      <c r="F214" s="41">
        <v>41300</v>
      </c>
    </row>
    <row r="215" spans="1:10" ht="15.75" x14ac:dyDescent="0.25">
      <c r="A215" s="24"/>
      <c r="B215" s="40"/>
      <c r="C215" s="27"/>
      <c r="D215" s="27"/>
      <c r="E215" s="22" t="s">
        <v>23</v>
      </c>
      <c r="F215" s="21">
        <f>F210+F211+F212+F213+F214</f>
        <v>50088.44</v>
      </c>
    </row>
    <row r="216" spans="1:10" ht="15.75" x14ac:dyDescent="0.25">
      <c r="A216" s="39"/>
      <c r="B216" s="38" t="s">
        <v>29</v>
      </c>
      <c r="C216" s="37"/>
      <c r="D216" s="37"/>
      <c r="E216" s="36"/>
      <c r="F216" s="35"/>
    </row>
    <row r="217" spans="1:10" x14ac:dyDescent="0.25">
      <c r="A217" s="24">
        <v>46086</v>
      </c>
      <c r="B217" s="27" t="s">
        <v>29</v>
      </c>
      <c r="C217" s="27">
        <v>101562447</v>
      </c>
      <c r="D217" s="27" t="s">
        <v>28</v>
      </c>
      <c r="E217" s="26" t="s">
        <v>27</v>
      </c>
      <c r="F217" s="34">
        <v>396480</v>
      </c>
    </row>
    <row r="218" spans="1:10" ht="15.75" x14ac:dyDescent="0.25">
      <c r="A218" s="24"/>
      <c r="B218" s="23"/>
      <c r="C218" s="33"/>
      <c r="D218" s="33"/>
      <c r="E218" s="22" t="s">
        <v>23</v>
      </c>
      <c r="F218" s="21">
        <f>F217</f>
        <v>396480</v>
      </c>
    </row>
    <row r="219" spans="1:10" ht="15.75" x14ac:dyDescent="0.25">
      <c r="A219" s="32"/>
      <c r="B219" s="31" t="s">
        <v>26</v>
      </c>
      <c r="C219" s="30"/>
      <c r="D219" s="30"/>
      <c r="E219" s="29"/>
      <c r="F219" s="28"/>
    </row>
    <row r="220" spans="1:10" x14ac:dyDescent="0.25">
      <c r="A220" s="24">
        <v>46085</v>
      </c>
      <c r="B220" s="27" t="s">
        <v>26</v>
      </c>
      <c r="C220" s="27">
        <v>132344911</v>
      </c>
      <c r="D220" s="27" t="s">
        <v>25</v>
      </c>
      <c r="E220" s="26" t="s">
        <v>24</v>
      </c>
      <c r="F220" s="25">
        <v>56376.95</v>
      </c>
    </row>
    <row r="221" spans="1:10" ht="15.75" x14ac:dyDescent="0.25">
      <c r="A221" s="24"/>
      <c r="B221" s="23"/>
      <c r="C221" s="23"/>
      <c r="D221" s="23"/>
      <c r="E221" s="22" t="s">
        <v>23</v>
      </c>
      <c r="F221" s="21">
        <f>SUM(F220:F220)</f>
        <v>56376.95</v>
      </c>
    </row>
    <row r="222" spans="1:10" ht="19.5" thickBot="1" x14ac:dyDescent="0.35">
      <c r="A222" s="20"/>
      <c r="B222" s="19"/>
      <c r="C222" s="19"/>
      <c r="D222" s="19"/>
      <c r="E222" s="18" t="s">
        <v>22</v>
      </c>
      <c r="F222" s="17">
        <f>F12+F15+F20+F23++F27+F30+F33+F36+F41+F44+F51+F54+F57+F60+F67+F70+F73+F76+F79+F82+F85+F88+F91+F94+F100+F104+F115+F120+F123+F130+F133+F135+F139+F142+F145+F148+F151+F163+F166+F170+F175+F179+F182+F185+F188+F201+F205+F215+F218+F221</f>
        <v>5824851.9700000007</v>
      </c>
      <c r="J222" s="16">
        <v>0</v>
      </c>
    </row>
    <row r="223" spans="1:10" x14ac:dyDescent="0.25">
      <c r="A223" t="s">
        <v>21</v>
      </c>
      <c r="D223" t="s">
        <v>20</v>
      </c>
      <c r="F223" s="15"/>
    </row>
    <row r="224" spans="1:10" x14ac:dyDescent="0.25">
      <c r="A224" s="9" t="s">
        <v>19</v>
      </c>
      <c r="B224" s="14"/>
      <c r="C224" s="14"/>
      <c r="D224" s="14" t="s">
        <v>18</v>
      </c>
      <c r="E224" s="14"/>
      <c r="F224" s="12" t="s">
        <v>17</v>
      </c>
    </row>
    <row r="225" spans="1:6" x14ac:dyDescent="0.25">
      <c r="A225" s="14" t="s">
        <v>16</v>
      </c>
      <c r="B225" s="14"/>
      <c r="C225" s="14"/>
      <c r="D225" s="14" t="s">
        <v>15</v>
      </c>
      <c r="E225" s="14"/>
      <c r="F225" s="9" t="s">
        <v>14</v>
      </c>
    </row>
    <row r="227" spans="1:6" x14ac:dyDescent="0.25">
      <c r="A227" s="13"/>
      <c r="B227" s="9"/>
      <c r="C227" s="9"/>
      <c r="D227" s="9"/>
      <c r="E227" s="9"/>
      <c r="F227" s="7"/>
    </row>
    <row r="228" spans="1:6" x14ac:dyDescent="0.25">
      <c r="A228" s="13"/>
      <c r="B228" s="12"/>
      <c r="C228" s="12"/>
      <c r="D228" s="12"/>
      <c r="E228" s="9"/>
      <c r="F228" s="7"/>
    </row>
    <row r="229" spans="1:6" x14ac:dyDescent="0.25">
      <c r="A229" s="8"/>
      <c r="B229" s="8"/>
      <c r="C229" s="8"/>
      <c r="D229" s="8"/>
      <c r="E229" s="8"/>
      <c r="F229" s="8"/>
    </row>
    <row r="230" spans="1:6" x14ac:dyDescent="0.25">
      <c r="A230" s="11" t="s">
        <v>13</v>
      </c>
      <c r="B230" s="4" t="s">
        <v>12</v>
      </c>
      <c r="C230" s="4"/>
      <c r="D230" s="4"/>
      <c r="E230" s="4"/>
      <c r="F230" s="4"/>
    </row>
    <row r="231" spans="1:6" x14ac:dyDescent="0.25">
      <c r="A231" s="11"/>
      <c r="B231" s="4" t="s">
        <v>11</v>
      </c>
      <c r="C231" s="4"/>
      <c r="D231" s="4"/>
      <c r="E231" s="4"/>
      <c r="F231" s="4"/>
    </row>
    <row r="232" spans="1:6" x14ac:dyDescent="0.25">
      <c r="A232" s="11"/>
      <c r="B232" s="4" t="s">
        <v>10</v>
      </c>
      <c r="C232" s="4"/>
      <c r="D232" s="4"/>
      <c r="E232" s="4"/>
      <c r="F232" s="4"/>
    </row>
    <row r="233" spans="1:6" x14ac:dyDescent="0.25">
      <c r="A233" s="11" t="s">
        <v>9</v>
      </c>
      <c r="B233" s="4" t="s">
        <v>8</v>
      </c>
      <c r="C233" s="9"/>
      <c r="D233" s="9"/>
      <c r="E233" s="9"/>
      <c r="F233" s="9"/>
    </row>
    <row r="234" spans="1:6" x14ac:dyDescent="0.25">
      <c r="A234" s="10"/>
      <c r="B234" s="4" t="s">
        <v>7</v>
      </c>
      <c r="C234" s="9"/>
      <c r="D234" s="9"/>
      <c r="E234" s="9"/>
      <c r="F234" s="9"/>
    </row>
    <row r="235" spans="1:6" x14ac:dyDescent="0.25">
      <c r="B235" s="4" t="s">
        <v>6</v>
      </c>
      <c r="C235" s="9"/>
      <c r="D235" s="9"/>
      <c r="E235" s="9"/>
      <c r="F235" s="9"/>
    </row>
    <row r="236" spans="1:6" x14ac:dyDescent="0.25">
      <c r="A236" s="8" t="s">
        <v>5</v>
      </c>
      <c r="B236" s="4"/>
      <c r="C236" s="4"/>
      <c r="D236" s="4"/>
      <c r="E236" s="4"/>
      <c r="F236" s="4"/>
    </row>
    <row r="237" spans="1:6" x14ac:dyDescent="0.25">
      <c r="B237" s="4"/>
      <c r="C237" s="4"/>
      <c r="D237" s="4"/>
      <c r="E237" s="4"/>
      <c r="F237" s="4"/>
    </row>
    <row r="238" spans="1:6" x14ac:dyDescent="0.25">
      <c r="A238" s="7" t="s">
        <v>4</v>
      </c>
      <c r="E238" s="4"/>
      <c r="F238" s="4"/>
    </row>
    <row r="239" spans="1:6" x14ac:dyDescent="0.25">
      <c r="A239" s="7"/>
      <c r="E239" s="4"/>
      <c r="F239" s="4"/>
    </row>
    <row r="240" spans="1:6" x14ac:dyDescent="0.25">
      <c r="A240" s="3" t="s">
        <v>3</v>
      </c>
      <c r="B240" s="6">
        <f>F222</f>
        <v>5824851.9700000007</v>
      </c>
      <c r="C240" s="6"/>
      <c r="D240" s="6"/>
      <c r="E240" s="4"/>
      <c r="F240" s="4"/>
    </row>
    <row r="241" spans="1:6" x14ac:dyDescent="0.25">
      <c r="A241" s="3" t="s">
        <v>2</v>
      </c>
      <c r="B241" s="5">
        <f>1734190.21+275947.7</f>
        <v>2010137.91</v>
      </c>
      <c r="C241" s="5"/>
      <c r="D241" s="5"/>
      <c r="E241" s="4"/>
      <c r="F241" s="4"/>
    </row>
    <row r="242" spans="1:6" ht="15.75" thickBot="1" x14ac:dyDescent="0.3">
      <c r="A242" s="3" t="s">
        <v>1</v>
      </c>
      <c r="B242" s="2">
        <f>B240-B241</f>
        <v>3814714.0600000005</v>
      </c>
      <c r="C242" s="1"/>
      <c r="D242" s="1"/>
    </row>
    <row r="243" spans="1:6" ht="15.75" thickTop="1" x14ac:dyDescent="0.25">
      <c r="F243" t="s">
        <v>0</v>
      </c>
    </row>
  </sheetData>
  <mergeCells count="7">
    <mergeCell ref="A3:F3"/>
    <mergeCell ref="A4:F4"/>
    <mergeCell ref="A5:F5"/>
    <mergeCell ref="A8:A9"/>
    <mergeCell ref="B8:B9"/>
    <mergeCell ref="E8:E9"/>
    <mergeCell ref="F8:F9"/>
  </mergeCells>
  <conditionalFormatting sqref="A22">
    <cfRule type="duplicateValues" dxfId="3" priority="1" stopIfTrue="1"/>
  </conditionalFormatting>
  <conditionalFormatting sqref="B230:B235">
    <cfRule type="duplicateValues" dxfId="2" priority="2" stopIfTrue="1"/>
  </conditionalFormatting>
  <conditionalFormatting sqref="E227">
    <cfRule type="duplicateValues" dxfId="1" priority="4" stopIfTrue="1"/>
  </conditionalFormatting>
  <conditionalFormatting sqref="E228">
    <cfRule type="duplicateValues" dxfId="0" priority="3" stopIfTrue="1"/>
  </conditionalFormatting>
  <pageMargins left="0.51181102362204722" right="0.11811023622047245" top="0.35433070866141736" bottom="0.35433070866141736" header="0.31496062992125984" footer="0.31496062992125984"/>
  <pageSetup scale="85" orientation="portrait" horizontalDpi="4294967293" verticalDpi="0" r:id="rId1"/>
  <rowBreaks count="5" manualBreakCount="5">
    <brk id="55" max="6" man="1"/>
    <brk id="68" max="6" man="1"/>
    <brk id="123" max="6" man="1"/>
    <brk id="175" max="6" man="1"/>
    <brk id="24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POR SUPLIDOR</vt:lpstr>
      <vt:lpstr>'DEUDA POR SUPLIDOR'!Área_de_impresión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HRILLB</dc:creator>
  <cp:lastModifiedBy>ADMIN HRILLB</cp:lastModifiedBy>
  <dcterms:created xsi:type="dcterms:W3CDTF">2026-04-09T13:45:42Z</dcterms:created>
  <dcterms:modified xsi:type="dcterms:W3CDTF">2026-04-09T13:46:22Z</dcterms:modified>
</cp:coreProperties>
</file>